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TL-Liga_2024\04_Formulare\"/>
    </mc:Choice>
  </mc:AlternateContent>
  <xr:revisionPtr revIDLastSave="0" documentId="8_{F3E8E0B0-F9FF-4EA9-8848-9DF049A63C94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Tabelle1" sheetId="1" r:id="rId1"/>
    <sheet name="Spiel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X31" i="1"/>
  <c r="X30" i="1"/>
  <c r="C31" i="1"/>
  <c r="C30" i="1"/>
  <c r="X17" i="1"/>
  <c r="X16" i="1"/>
  <c r="C17" i="1"/>
  <c r="C16" i="1"/>
  <c r="C14" i="1"/>
  <c r="CO24" i="1"/>
  <c r="CI24" i="1"/>
  <c r="BX24" i="1"/>
  <c r="BR24" i="1"/>
  <c r="X29" i="1"/>
  <c r="X28" i="1"/>
  <c r="X27" i="1"/>
  <c r="X26" i="1"/>
  <c r="X25" i="1"/>
  <c r="X24" i="1"/>
  <c r="X23" i="1"/>
  <c r="X22" i="1"/>
  <c r="X21" i="1"/>
  <c r="X20" i="1"/>
  <c r="C29" i="1"/>
  <c r="C28" i="1"/>
  <c r="C27" i="1"/>
  <c r="C26" i="1"/>
  <c r="C25" i="1"/>
  <c r="C24" i="1"/>
  <c r="C23" i="1"/>
  <c r="C22" i="1"/>
  <c r="C21" i="1"/>
  <c r="C20" i="1"/>
  <c r="X15" i="1"/>
  <c r="X14" i="1"/>
  <c r="X13" i="1"/>
  <c r="X12" i="1"/>
  <c r="X11" i="1"/>
  <c r="X10" i="1"/>
  <c r="X9" i="1"/>
  <c r="X8" i="1"/>
  <c r="X7" i="1"/>
  <c r="C15" i="1"/>
  <c r="C13" i="1"/>
  <c r="C12" i="1"/>
  <c r="C11" i="1"/>
  <c r="C10" i="1"/>
  <c r="C9" i="1"/>
  <c r="C8" i="1"/>
  <c r="X6" i="1"/>
  <c r="C6" i="1"/>
</calcChain>
</file>

<file path=xl/sharedStrings.xml><?xml version="1.0" encoding="utf-8"?>
<sst xmlns="http://schemas.openxmlformats.org/spreadsheetml/2006/main" count="298" uniqueCount="240">
  <si>
    <t>Datum:</t>
  </si>
  <si>
    <t>Gruppe:</t>
  </si>
  <si>
    <t>Spieltag:</t>
  </si>
  <si>
    <t>Ers</t>
  </si>
  <si>
    <t>-</t>
  </si>
  <si>
    <t>Sätze</t>
  </si>
  <si>
    <t>Spiele</t>
  </si>
  <si>
    <t>D</t>
  </si>
  <si>
    <t>:</t>
  </si>
  <si>
    <t>E</t>
  </si>
  <si>
    <t>High Finish</t>
  </si>
  <si>
    <t>Bestleistungen</t>
  </si>
  <si>
    <t>Unterschrift Heimmannschaft</t>
  </si>
  <si>
    <t>Unterschrift Gastmannschaft</t>
  </si>
  <si>
    <t>Heim             Spielpaarungen             Gast</t>
  </si>
  <si>
    <t>Spielergebnis =</t>
  </si>
  <si>
    <t>Sp. Nr.</t>
  </si>
  <si>
    <t>Gast</t>
  </si>
  <si>
    <t>Spieler</t>
  </si>
  <si>
    <t>Heim</t>
  </si>
  <si>
    <t>028</t>
  </si>
  <si>
    <t>029</t>
  </si>
  <si>
    <t>030</t>
  </si>
  <si>
    <t>031</t>
  </si>
  <si>
    <t>032</t>
  </si>
  <si>
    <t>034</t>
  </si>
  <si>
    <t>035</t>
  </si>
  <si>
    <t>065</t>
  </si>
  <si>
    <t>066</t>
  </si>
  <si>
    <t>067</t>
  </si>
  <si>
    <t>068</t>
  </si>
  <si>
    <t>049</t>
  </si>
  <si>
    <t>050</t>
  </si>
  <si>
    <t>051</t>
  </si>
  <si>
    <t>052</t>
  </si>
  <si>
    <t>053</t>
  </si>
  <si>
    <t>054</t>
  </si>
  <si>
    <t>055</t>
  </si>
  <si>
    <t>P.A.N.D.A</t>
  </si>
  <si>
    <t>Thieme Andreas (Andi)</t>
  </si>
  <si>
    <t>Lerch Andreas (Andy)</t>
  </si>
  <si>
    <t>Worgull Franz (Wurzel)</t>
  </si>
  <si>
    <t>Schmidt Marc</t>
  </si>
  <si>
    <t>SOS - Meute</t>
  </si>
  <si>
    <t>Augsten Yvon</t>
  </si>
  <si>
    <t>Bentis Nestor</t>
  </si>
  <si>
    <t>Block Leifger</t>
  </si>
  <si>
    <t>Block Silke</t>
  </si>
  <si>
    <t>Drabkin Borys</t>
  </si>
  <si>
    <t>Neuweger Boris</t>
  </si>
  <si>
    <t>Schuster Thomas</t>
  </si>
  <si>
    <t>Stumpf Reinhard (Stummel)</t>
  </si>
  <si>
    <t>Zdralek Patrick</t>
  </si>
  <si>
    <t>DSC Unlucky´s</t>
  </si>
  <si>
    <t>Eimermacher Robin</t>
  </si>
  <si>
    <t>Arelakis Laki</t>
  </si>
  <si>
    <t>Treig André</t>
  </si>
  <si>
    <t>Miskovic Vlado</t>
  </si>
  <si>
    <t>Grub Edgar</t>
  </si>
  <si>
    <t>Hellwig Michael</t>
  </si>
  <si>
    <t>Noll Olli</t>
  </si>
  <si>
    <t>Noll Stefan</t>
  </si>
  <si>
    <t>Carceo Marco</t>
  </si>
  <si>
    <t>Schumann Frank</t>
  </si>
  <si>
    <t>Arelakis Nico</t>
  </si>
  <si>
    <t>027</t>
  </si>
  <si>
    <t>033</t>
  </si>
  <si>
    <t>036</t>
  </si>
  <si>
    <t>037</t>
  </si>
  <si>
    <t>Ganser Nikolai (Niko)</t>
  </si>
  <si>
    <t>Pache Dominik (Dome)</t>
  </si>
  <si>
    <t>Gärtner Dirk (Dörg)</t>
  </si>
  <si>
    <t>Kaufmann Torsten (ToTi)</t>
  </si>
  <si>
    <t>Corvers Mike (D.M)</t>
  </si>
  <si>
    <t>Condomitti Giovanni (Gio)</t>
  </si>
  <si>
    <t>Kaufmann Paul</t>
  </si>
  <si>
    <t>046</t>
  </si>
  <si>
    <t>078</t>
  </si>
  <si>
    <t>056</t>
  </si>
  <si>
    <t>057</t>
  </si>
  <si>
    <t>Block Beorn</t>
  </si>
  <si>
    <t>Schuster Alexander (Alex)</t>
  </si>
  <si>
    <t>058</t>
  </si>
  <si>
    <t>059</t>
  </si>
  <si>
    <t>060</t>
  </si>
  <si>
    <t>061</t>
  </si>
  <si>
    <t>062</t>
  </si>
  <si>
    <t>063</t>
  </si>
  <si>
    <t>064</t>
  </si>
  <si>
    <t>Tiefgaragen Darter</t>
  </si>
  <si>
    <t>Hantke Thomas</t>
  </si>
  <si>
    <t>Markovic Matias (Bam Bam)</t>
  </si>
  <si>
    <t>Lis Vladimir (Bomber)</t>
  </si>
  <si>
    <t>Baturina Andrija (Torpedo)</t>
  </si>
  <si>
    <t>Lein Thomas</t>
  </si>
  <si>
    <t>Loos Steffen</t>
  </si>
  <si>
    <t>Loos Justine</t>
  </si>
  <si>
    <t>Schneider Alexander</t>
  </si>
  <si>
    <t>John Chris</t>
  </si>
  <si>
    <t>Pereira André</t>
  </si>
  <si>
    <t>079</t>
  </si>
  <si>
    <t>080</t>
  </si>
  <si>
    <t>081</t>
  </si>
  <si>
    <t>082</t>
  </si>
  <si>
    <t>083</t>
  </si>
  <si>
    <t>084</t>
  </si>
  <si>
    <t>086</t>
  </si>
  <si>
    <t>087</t>
  </si>
  <si>
    <t>089</t>
  </si>
  <si>
    <t>Ligaleiter: Wolfgang Rohs - Tel. 0176 42061546 - Email: ftl-liga@web.de - WhatsApp: Ligainformationen</t>
  </si>
  <si>
    <t>Freie Taunus Dart Liga - Spielbericht</t>
  </si>
  <si>
    <t>Menger Jan</t>
  </si>
  <si>
    <t>Wagner Matthias</t>
  </si>
  <si>
    <t>230</t>
  </si>
  <si>
    <t>Adler - Bube 1</t>
  </si>
  <si>
    <t>Höntsch Tobias (Tobi)</t>
  </si>
  <si>
    <t>001</t>
  </si>
  <si>
    <t>Höntsch Bernd (Patex)</t>
  </si>
  <si>
    <t>002</t>
  </si>
  <si>
    <t>Lavino Rosario (Lallo)</t>
  </si>
  <si>
    <t>004</t>
  </si>
  <si>
    <t>Heller Danny (Attila)</t>
  </si>
  <si>
    <t>005</t>
  </si>
  <si>
    <t>Veidt Florian (3UP)</t>
  </si>
  <si>
    <t>006</t>
  </si>
  <si>
    <t>Antunovic Zdravko</t>
  </si>
  <si>
    <t>007</t>
  </si>
  <si>
    <t>Jung Mattias</t>
  </si>
  <si>
    <t>012</t>
  </si>
  <si>
    <t>Klös Alexander (Mr. Vain)</t>
  </si>
  <si>
    <t>014</t>
  </si>
  <si>
    <t>DC Bembelfighter</t>
  </si>
  <si>
    <t>Scheuermann Thorsten</t>
  </si>
  <si>
    <t>259</t>
  </si>
  <si>
    <t>Blind Darter</t>
  </si>
  <si>
    <t>Jeziorski Harald</t>
  </si>
  <si>
    <t>090</t>
  </si>
  <si>
    <t>Jeziorski Gaby</t>
  </si>
  <si>
    <t>091</t>
  </si>
  <si>
    <t>Knierim Markus</t>
  </si>
  <si>
    <t>092</t>
  </si>
  <si>
    <t>Gerwin Jens</t>
  </si>
  <si>
    <t>093</t>
  </si>
  <si>
    <t>Hude Leopold (Leo)</t>
  </si>
  <si>
    <t>094</t>
  </si>
  <si>
    <t>Zwergel Rainer</t>
  </si>
  <si>
    <t>095</t>
  </si>
  <si>
    <t>Reininger Michaela</t>
  </si>
  <si>
    <t>096</t>
  </si>
  <si>
    <t>Fey Sebastian</t>
  </si>
  <si>
    <t>097</t>
  </si>
  <si>
    <t>048</t>
  </si>
  <si>
    <t>229</t>
  </si>
  <si>
    <t>Crazy Darter 69</t>
  </si>
  <si>
    <t>Matig Kevin (The Brecher)</t>
  </si>
  <si>
    <t>099</t>
  </si>
  <si>
    <t>Matig Marcel (Magic)</t>
  </si>
  <si>
    <t>100</t>
  </si>
  <si>
    <t>Selvais Cane (The Cassual)</t>
  </si>
  <si>
    <t>101</t>
  </si>
  <si>
    <t>Ulm André (The Flow)</t>
  </si>
  <si>
    <t>102</t>
  </si>
  <si>
    <t>Klinge Sven (Gillette)</t>
  </si>
  <si>
    <t>103</t>
  </si>
  <si>
    <t>Finger Tom (High Tower)</t>
  </si>
  <si>
    <t>104</t>
  </si>
  <si>
    <t>Gresens Marco (Aka Gosens)</t>
  </si>
  <si>
    <t>106</t>
  </si>
  <si>
    <t>Herrero (Lito)</t>
  </si>
  <si>
    <t>Selvais Lara</t>
  </si>
  <si>
    <t>DC Dartteufel</t>
  </si>
  <si>
    <t>Osbelt Sven (Ossi)</t>
  </si>
  <si>
    <t>118</t>
  </si>
  <si>
    <t>Naser Sebastian (Sebi)</t>
  </si>
  <si>
    <t>119</t>
  </si>
  <si>
    <t>Fischer Rico (Kipper)</t>
  </si>
  <si>
    <t>120</t>
  </si>
  <si>
    <t>Zengeler Susanne (Frau Peng Peng)</t>
  </si>
  <si>
    <t>121</t>
  </si>
  <si>
    <t>Liebe Andre (Mr. Love)</t>
  </si>
  <si>
    <t>122</t>
  </si>
  <si>
    <t>Geiß Michael (Micha)</t>
  </si>
  <si>
    <t>123</t>
  </si>
  <si>
    <t>Hofmann Dirk (R2D2)</t>
  </si>
  <si>
    <t>227</t>
  </si>
  <si>
    <t>Flight Eagles</t>
  </si>
  <si>
    <t>Awad Carmen</t>
  </si>
  <si>
    <t>140</t>
  </si>
  <si>
    <t>Cortesao Helio (El Portogies)</t>
  </si>
  <si>
    <t>141</t>
  </si>
  <si>
    <t>Fischer Rene</t>
  </si>
  <si>
    <t>142</t>
  </si>
  <si>
    <t>Jaschob Uschie (Tripple One)</t>
  </si>
  <si>
    <t>143</t>
  </si>
  <si>
    <t>Ullrich Mario (Edelheary)</t>
  </si>
  <si>
    <t>144</t>
  </si>
  <si>
    <t>Trepke Matthias ((Triple Nixxxx)</t>
  </si>
  <si>
    <t>145</t>
  </si>
  <si>
    <t>Wiegand Ralf</t>
  </si>
  <si>
    <t>231</t>
  </si>
  <si>
    <t>Holger Marcel (Just 94)</t>
  </si>
  <si>
    <t>251</t>
  </si>
  <si>
    <t>Holger Verena</t>
  </si>
  <si>
    <t>252</t>
  </si>
  <si>
    <t>Scheunendrescher 1</t>
  </si>
  <si>
    <t>Kircher Alexander (Alex)</t>
  </si>
  <si>
    <t>149</t>
  </si>
  <si>
    <t>Zelk Christian (Chris)</t>
  </si>
  <si>
    <t>150</t>
  </si>
  <si>
    <t>Zelk Florian (Flo)</t>
  </si>
  <si>
    <t>151</t>
  </si>
  <si>
    <t>Brandenburg Dominik (Dom)</t>
  </si>
  <si>
    <t>152</t>
  </si>
  <si>
    <t>Dörnfeld Maren</t>
  </si>
  <si>
    <t>153</t>
  </si>
  <si>
    <t>Grünberg Sven</t>
  </si>
  <si>
    <t>154</t>
  </si>
  <si>
    <t>Moses Svenja</t>
  </si>
  <si>
    <t>155</t>
  </si>
  <si>
    <t>Hock Markus</t>
  </si>
  <si>
    <t>213</t>
  </si>
  <si>
    <t>The Monkeys</t>
  </si>
  <si>
    <t>Angelov Vladimir (Vladi)</t>
  </si>
  <si>
    <t>069</t>
  </si>
  <si>
    <t>Gunkel Daniel</t>
  </si>
  <si>
    <t>070</t>
  </si>
  <si>
    <t>Jöring Béatrice (Bea)</t>
  </si>
  <si>
    <t>071</t>
  </si>
  <si>
    <t>Klingenberg Michael</t>
  </si>
  <si>
    <t>072</t>
  </si>
  <si>
    <t>Rahmann Tobias (Chuby)</t>
  </si>
  <si>
    <t>073</t>
  </si>
  <si>
    <t>Reuter Monika (Mo)</t>
  </si>
  <si>
    <t>074</t>
  </si>
  <si>
    <t>Rieger Sebastian</t>
  </si>
  <si>
    <t>075</t>
  </si>
  <si>
    <t>Rohs Wolfgang (Rohsi)</t>
  </si>
  <si>
    <t>076</t>
  </si>
  <si>
    <t>Schubert Christoph</t>
  </si>
  <si>
    <t>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</si>
</sst>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9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 style="thin">
        <color indexed="64"/>
      </right>
      <top style="mediumDashDotDot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mediumDashDotDot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locked="0" hidden="1"/>
    </xf>
    <xf numFmtId="0" fontId="10" fillId="0" borderId="11" xfId="0" applyFont="1" applyBorder="1" applyAlignment="1" applyProtection="1">
      <alignment horizontal="center" vertical="center"/>
      <protection locked="0" hidden="1"/>
    </xf>
    <xf numFmtId="0" fontId="10" fillId="0" borderId="7" xfId="0" applyFont="1" applyBorder="1" applyAlignment="1" applyProtection="1">
      <alignment horizontal="center" vertical="center"/>
      <protection locked="0" hidden="1"/>
    </xf>
    <xf numFmtId="0" fontId="10" fillId="0" borderId="13" xfId="0" applyFont="1" applyBorder="1" applyAlignment="1" applyProtection="1">
      <alignment horizontal="center" vertical="center"/>
      <protection locked="0" hidden="1"/>
    </xf>
    <xf numFmtId="0" fontId="3" fillId="0" borderId="68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3" fillId="0" borderId="69" xfId="0" applyFont="1" applyFill="1" applyBorder="1" applyAlignment="1" applyProtection="1">
      <alignment horizontal="center" vertical="center"/>
      <protection hidden="1"/>
    </xf>
    <xf numFmtId="0" fontId="3" fillId="0" borderId="70" xfId="0" applyFont="1" applyFill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locked="0" hidden="1"/>
    </xf>
    <xf numFmtId="0" fontId="12" fillId="0" borderId="53" xfId="0" applyFont="1" applyBorder="1" applyAlignment="1" applyProtection="1">
      <alignment horizontal="center" vertical="center"/>
      <protection locked="0" hidden="1"/>
    </xf>
    <xf numFmtId="0" fontId="12" fillId="0" borderId="78" xfId="0" applyFont="1" applyBorder="1" applyAlignment="1" applyProtection="1">
      <alignment horizontal="center" vertical="center"/>
      <protection locked="0" hidden="1"/>
    </xf>
    <xf numFmtId="0" fontId="12" fillId="0" borderId="55" xfId="0" applyFont="1" applyBorder="1" applyAlignment="1" applyProtection="1">
      <alignment horizontal="center" vertical="center"/>
      <protection locked="0" hidden="1"/>
    </xf>
    <xf numFmtId="0" fontId="7" fillId="3" borderId="79" xfId="0" applyFont="1" applyFill="1" applyBorder="1" applyAlignment="1" applyProtection="1">
      <alignment horizontal="center" vertical="center"/>
      <protection hidden="1"/>
    </xf>
    <xf numFmtId="0" fontId="7" fillId="3" borderId="80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locked="0" hidden="1"/>
    </xf>
    <xf numFmtId="0" fontId="2" fillId="0" borderId="81" xfId="0" applyFont="1" applyFill="1" applyBorder="1" applyAlignment="1" applyProtection="1">
      <alignment horizontal="center" vertical="center"/>
      <protection locked="0" hidden="1"/>
    </xf>
    <xf numFmtId="0" fontId="2" fillId="0" borderId="82" xfId="0" applyFont="1" applyFill="1" applyBorder="1" applyAlignment="1" applyProtection="1">
      <alignment horizontal="center" vertical="center"/>
      <protection locked="0" hidden="1"/>
    </xf>
    <xf numFmtId="0" fontId="2" fillId="0" borderId="83" xfId="0" applyFont="1" applyFill="1" applyBorder="1" applyAlignment="1" applyProtection="1">
      <alignment horizontal="center" vertical="center"/>
      <protection locked="0" hidden="1"/>
    </xf>
    <xf numFmtId="0" fontId="2" fillId="0" borderId="84" xfId="0" applyFont="1" applyFill="1" applyBorder="1" applyAlignment="1" applyProtection="1">
      <alignment horizontal="center" vertical="center"/>
      <protection locked="0" hidden="1"/>
    </xf>
    <xf numFmtId="0" fontId="2" fillId="0" borderId="30" xfId="0" applyFont="1" applyFill="1" applyBorder="1" applyAlignment="1" applyProtection="1">
      <alignment horizontal="center" vertical="center"/>
      <protection locked="0" hidden="1"/>
    </xf>
    <xf numFmtId="0" fontId="2" fillId="0" borderId="24" xfId="0" applyFont="1" applyFill="1" applyBorder="1" applyAlignment="1" applyProtection="1">
      <alignment horizontal="center" vertical="center"/>
      <protection locked="0"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right" vertical="center"/>
      <protection locked="0" hidden="1"/>
    </xf>
    <xf numFmtId="0" fontId="12" fillId="0" borderId="2" xfId="0" applyFont="1" applyBorder="1" applyAlignment="1" applyProtection="1">
      <alignment horizontal="right" vertical="center"/>
      <protection locked="0" hidden="1"/>
    </xf>
    <xf numFmtId="0" fontId="12" fillId="0" borderId="2" xfId="0" applyFont="1" applyBorder="1" applyAlignment="1" applyProtection="1">
      <alignment horizontal="left" vertical="center"/>
      <protection locked="0" hidden="1"/>
    </xf>
    <xf numFmtId="0" fontId="12" fillId="0" borderId="56" xfId="0" applyFont="1" applyBorder="1" applyAlignment="1" applyProtection="1">
      <alignment horizontal="center" vertical="center"/>
      <protection locked="0" hidden="1"/>
    </xf>
    <xf numFmtId="0" fontId="12" fillId="0" borderId="51" xfId="0" applyFont="1" applyBorder="1" applyAlignment="1" applyProtection="1">
      <alignment horizontal="right" vertical="center"/>
      <protection locked="0" hidden="1"/>
    </xf>
    <xf numFmtId="0" fontId="12" fillId="0" borderId="3" xfId="0" applyFont="1" applyBorder="1" applyAlignment="1" applyProtection="1">
      <alignment horizontal="right" vertical="center"/>
      <protection locked="0" hidden="1"/>
    </xf>
    <xf numFmtId="0" fontId="12" fillId="0" borderId="52" xfId="0" applyFont="1" applyBorder="1" applyAlignment="1" applyProtection="1">
      <alignment horizontal="right" vertical="center"/>
      <protection locked="0" hidden="1"/>
    </xf>
    <xf numFmtId="0" fontId="12" fillId="0" borderId="48" xfId="0" applyFont="1" applyBorder="1" applyAlignment="1" applyProtection="1">
      <alignment horizontal="right" vertical="center"/>
      <protection locked="0"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8" fillId="0" borderId="21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 hidden="1"/>
    </xf>
    <xf numFmtId="0" fontId="12" fillId="0" borderId="24" xfId="0" applyFont="1" applyBorder="1" applyAlignment="1" applyProtection="1">
      <alignment horizontal="center" vertical="center"/>
      <protection locked="0" hidden="1"/>
    </xf>
    <xf numFmtId="0" fontId="12" fillId="0" borderId="25" xfId="0" applyFont="1" applyBorder="1" applyAlignment="1" applyProtection="1">
      <alignment horizontal="center" vertical="center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0" fontId="12" fillId="0" borderId="26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locked="0" hidden="1"/>
    </xf>
    <xf numFmtId="0" fontId="12" fillId="0" borderId="10" xfId="0" applyFont="1" applyBorder="1" applyAlignment="1" applyProtection="1">
      <alignment horizontal="center" vertical="center"/>
      <protection locked="0" hidden="1"/>
    </xf>
    <xf numFmtId="0" fontId="12" fillId="0" borderId="11" xfId="0" applyFont="1" applyBorder="1" applyAlignment="1" applyProtection="1">
      <alignment horizontal="center" vertical="center"/>
      <protection locked="0" hidden="1"/>
    </xf>
    <xf numFmtId="0" fontId="12" fillId="0" borderId="8" xfId="0" applyFont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horizontal="center" vertical="center"/>
      <protection locked="0" hidden="1"/>
    </xf>
    <xf numFmtId="0" fontId="12" fillId="0" borderId="12" xfId="0" applyFont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center" vertical="center"/>
      <protection locked="0" hidden="1"/>
    </xf>
    <xf numFmtId="0" fontId="12" fillId="0" borderId="7" xfId="0" applyFont="1" applyBorder="1" applyAlignment="1" applyProtection="1">
      <alignment horizontal="center" vertical="center"/>
      <protection locked="0" hidden="1"/>
    </xf>
    <xf numFmtId="0" fontId="12" fillId="0" borderId="13" xfId="0" applyFont="1" applyBorder="1" applyAlignment="1" applyProtection="1">
      <alignment horizontal="center" vertical="center"/>
      <protection locked="0" hidden="1"/>
    </xf>
    <xf numFmtId="0" fontId="12" fillId="0" borderId="30" xfId="0" applyFont="1" applyBorder="1" applyAlignment="1" applyProtection="1">
      <alignment horizontal="left" vertical="center"/>
      <protection locked="0" hidden="1"/>
    </xf>
    <xf numFmtId="0" fontId="12" fillId="0" borderId="31" xfId="0" applyFont="1" applyBorder="1" applyAlignment="1" applyProtection="1">
      <alignment horizontal="left" vertical="center"/>
      <protection locked="0" hidden="1"/>
    </xf>
    <xf numFmtId="0" fontId="12" fillId="0" borderId="35" xfId="0" applyFont="1" applyBorder="1" applyAlignment="1" applyProtection="1">
      <alignment horizontal="center" vertical="center"/>
      <protection locked="0" hidden="1"/>
    </xf>
    <xf numFmtId="0" fontId="12" fillId="0" borderId="35" xfId="0" applyFont="1" applyBorder="1" applyAlignment="1" applyProtection="1">
      <alignment horizontal="left" vertical="center"/>
      <protection locked="0" hidden="1"/>
    </xf>
    <xf numFmtId="0" fontId="12" fillId="0" borderId="5" xfId="0" applyFont="1" applyBorder="1" applyAlignment="1" applyProtection="1">
      <alignment horizontal="left" vertical="center"/>
      <protection locked="0" hidden="1"/>
    </xf>
    <xf numFmtId="0" fontId="12" fillId="0" borderId="36" xfId="0" applyFont="1" applyBorder="1" applyAlignment="1" applyProtection="1">
      <alignment horizontal="left" vertical="center"/>
      <protection locked="0" hidden="1"/>
    </xf>
    <xf numFmtId="0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8" fillId="0" borderId="61" xfId="0" applyNumberFormat="1" applyFont="1" applyFill="1" applyBorder="1" applyAlignment="1" applyProtection="1">
      <alignment horizontal="left" vertical="center"/>
      <protection hidden="1"/>
    </xf>
    <xf numFmtId="0" fontId="12" fillId="0" borderId="88" xfId="0" applyFont="1" applyBorder="1" applyAlignment="1" applyProtection="1">
      <alignment horizontal="center" vertical="center"/>
      <protection locked="0" hidden="1"/>
    </xf>
    <xf numFmtId="0" fontId="12" fillId="0" borderId="74" xfId="0" applyFont="1" applyBorder="1" applyAlignment="1" applyProtection="1">
      <alignment horizontal="center" vertical="center"/>
      <protection locked="0" hidden="1"/>
    </xf>
    <xf numFmtId="0" fontId="12" fillId="0" borderId="75" xfId="0" applyFont="1" applyBorder="1" applyAlignment="1" applyProtection="1">
      <alignment horizontal="center" vertical="center"/>
      <protection locked="0" hidden="1"/>
    </xf>
    <xf numFmtId="0" fontId="8" fillId="0" borderId="62" xfId="0" applyNumberFormat="1" applyFont="1" applyFill="1" applyBorder="1" applyAlignment="1" applyProtection="1">
      <alignment horizontal="center" vertical="center"/>
      <protection hidden="1"/>
    </xf>
    <xf numFmtId="0" fontId="8" fillId="0" borderId="63" xfId="0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left" vertical="center"/>
      <protection locked="0" hidden="1"/>
    </xf>
    <xf numFmtId="0" fontId="12" fillId="0" borderId="44" xfId="0" applyFont="1" applyBorder="1" applyAlignment="1" applyProtection="1">
      <alignment horizontal="left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4" fontId="1" fillId="0" borderId="14" xfId="0" applyNumberFormat="1" applyFont="1" applyBorder="1" applyAlignment="1" applyProtection="1">
      <alignment horizontal="center" vertical="center"/>
      <protection locked="0" hidden="1"/>
    </xf>
    <xf numFmtId="14" fontId="1" fillId="0" borderId="10" xfId="0" applyNumberFormat="1" applyFont="1" applyBorder="1" applyAlignment="1" applyProtection="1">
      <alignment horizontal="center" vertical="center"/>
      <protection locked="0" hidden="1"/>
    </xf>
    <xf numFmtId="14" fontId="1" fillId="0" borderId="11" xfId="0" applyNumberFormat="1" applyFont="1" applyBorder="1" applyAlignment="1" applyProtection="1">
      <alignment horizontal="center" vertical="center"/>
      <protection locked="0" hidden="1"/>
    </xf>
    <xf numFmtId="14" fontId="1" fillId="0" borderId="15" xfId="0" applyNumberFormat="1" applyFont="1" applyBorder="1" applyAlignment="1" applyProtection="1">
      <alignment horizontal="center" vertical="center"/>
      <protection locked="0" hidden="1"/>
    </xf>
    <xf numFmtId="14" fontId="1" fillId="0" borderId="7" xfId="0" applyNumberFormat="1" applyFont="1" applyBorder="1" applyAlignment="1" applyProtection="1">
      <alignment horizontal="center" vertical="center"/>
      <protection locked="0" hidden="1"/>
    </xf>
    <xf numFmtId="14" fontId="1" fillId="0" borderId="13" xfId="0" applyNumberFormat="1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1" fillId="0" borderId="10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 vertical="center"/>
      <protection locked="0" hidden="1"/>
    </xf>
    <xf numFmtId="0" fontId="11" fillId="0" borderId="7" xfId="0" applyFont="1" applyBorder="1" applyAlignment="1" applyProtection="1">
      <alignment horizontal="center" vertical="center"/>
      <protection locked="0" hidden="1"/>
    </xf>
    <xf numFmtId="0" fontId="11" fillId="0" borderId="13" xfId="0" applyFont="1" applyBorder="1" applyAlignment="1" applyProtection="1">
      <alignment horizontal="center" vertical="center"/>
      <protection locked="0" hidden="1"/>
    </xf>
    <xf numFmtId="0" fontId="6" fillId="3" borderId="45" xfId="0" applyFont="1" applyFill="1" applyBorder="1" applyAlignment="1" applyProtection="1">
      <alignment horizontal="center" vertical="center"/>
      <protection hidden="1"/>
    </xf>
    <xf numFmtId="0" fontId="6" fillId="3" borderId="46" xfId="0" applyFont="1" applyFill="1" applyBorder="1" applyAlignment="1" applyProtection="1">
      <alignment horizontal="center" vertical="center"/>
      <protection hidden="1"/>
    </xf>
    <xf numFmtId="0" fontId="6" fillId="3" borderId="47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locked="0" hidden="1"/>
    </xf>
    <xf numFmtId="0" fontId="12" fillId="0" borderId="49" xfId="0" applyFont="1" applyBorder="1" applyAlignment="1" applyProtection="1">
      <alignment horizontal="left" vertical="center"/>
      <protection locked="0" hidden="1"/>
    </xf>
    <xf numFmtId="0" fontId="12" fillId="0" borderId="48" xfId="0" applyFont="1" applyBorder="1" applyAlignment="1" applyProtection="1">
      <alignment horizontal="left" vertical="center"/>
      <protection locked="0" hidden="1"/>
    </xf>
    <xf numFmtId="0" fontId="12" fillId="0" borderId="50" xfId="0" applyFont="1" applyBorder="1" applyAlignment="1" applyProtection="1">
      <alignment horizontal="left" vertical="center"/>
      <protection locked="0" hidden="1"/>
    </xf>
    <xf numFmtId="0" fontId="12" fillId="0" borderId="54" xfId="0" applyFont="1" applyBorder="1" applyAlignment="1" applyProtection="1">
      <alignment horizontal="center" vertical="center"/>
      <protection locked="0" hidden="1"/>
    </xf>
    <xf numFmtId="0" fontId="12" fillId="0" borderId="57" xfId="0" applyFont="1" applyBorder="1" applyAlignment="1" applyProtection="1">
      <alignment horizontal="left" vertical="center"/>
      <protection locked="0" hidden="1"/>
    </xf>
    <xf numFmtId="0" fontId="12" fillId="0" borderId="58" xfId="0" applyFont="1" applyBorder="1" applyAlignment="1" applyProtection="1">
      <alignment horizontal="left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8" fillId="0" borderId="62" xfId="0" applyNumberFormat="1" applyFont="1" applyFill="1" applyBorder="1" applyAlignment="1" applyProtection="1">
      <alignment horizontal="left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3" fillId="4" borderId="64" xfId="0" applyFont="1" applyFill="1" applyBorder="1" applyAlignment="1" applyProtection="1">
      <alignment horizontal="center" vertical="center" wrapText="1"/>
      <protection hidden="1"/>
    </xf>
    <xf numFmtId="0" fontId="3" fillId="4" borderId="6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locked="0" hidden="1"/>
    </xf>
    <xf numFmtId="0" fontId="1" fillId="0" borderId="65" xfId="0" applyFont="1" applyFill="1" applyBorder="1" applyAlignment="1" applyProtection="1">
      <alignment horizontal="center" vertical="center"/>
      <protection locked="0" hidden="1"/>
    </xf>
    <xf numFmtId="0" fontId="1" fillId="4" borderId="66" xfId="0" applyFont="1" applyFill="1" applyBorder="1" applyAlignment="1" applyProtection="1">
      <alignment horizontal="center" vertical="center" wrapText="1"/>
      <protection hidden="1"/>
    </xf>
    <xf numFmtId="0" fontId="1" fillId="4" borderId="65" xfId="0" applyFont="1" applyFill="1" applyBorder="1" applyAlignment="1" applyProtection="1">
      <alignment horizontal="center" vertical="center" wrapText="1"/>
      <protection hidden="1"/>
    </xf>
    <xf numFmtId="0" fontId="1" fillId="4" borderId="67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left" vertical="center"/>
      <protection locked="0" hidden="1"/>
    </xf>
    <xf numFmtId="0" fontId="12" fillId="0" borderId="74" xfId="0" applyFont="1" applyBorder="1" applyAlignment="1" applyProtection="1">
      <alignment horizontal="left" vertical="center"/>
      <protection locked="0" hidden="1"/>
    </xf>
    <xf numFmtId="0" fontId="12" fillId="0" borderId="87" xfId="0" applyFont="1" applyBorder="1" applyAlignment="1" applyProtection="1">
      <alignment horizontal="left" vertical="center"/>
      <protection locked="0" hidden="1"/>
    </xf>
    <xf numFmtId="0" fontId="11" fillId="6" borderId="35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0" fontId="11" fillId="6" borderId="26" xfId="0" applyFont="1" applyFill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6" borderId="25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11" xfId="0" applyFont="1" applyFill="1" applyBorder="1" applyAlignment="1" applyProtection="1">
      <alignment horizontal="center" vertical="center" wrapText="1"/>
      <protection hidden="1"/>
    </xf>
    <xf numFmtId="0" fontId="1" fillId="5" borderId="15" xfId="0" applyFont="1" applyFill="1" applyBorder="1" applyAlignment="1" applyProtection="1">
      <alignment horizontal="center" vertical="center" wrapText="1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hidden="1"/>
    </xf>
    <xf numFmtId="0" fontId="1" fillId="5" borderId="13" xfId="0" applyFont="1" applyFill="1" applyBorder="1" applyAlignment="1" applyProtection="1">
      <alignment horizontal="center" vertical="center" wrapText="1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6" fillId="3" borderId="48" xfId="0" applyFont="1" applyFill="1" applyBorder="1" applyAlignment="1" applyProtection="1">
      <alignment horizontal="center" vertical="center"/>
      <protection hidden="1"/>
    </xf>
    <xf numFmtId="0" fontId="6" fillId="3" borderId="50" xfId="0" applyFont="1" applyFill="1" applyBorder="1" applyAlignment="1" applyProtection="1">
      <alignment horizontal="center" vertical="center"/>
      <protection hidden="1"/>
    </xf>
    <xf numFmtId="0" fontId="11" fillId="6" borderId="88" xfId="0" applyFont="1" applyFill="1" applyBorder="1" applyAlignment="1" applyProtection="1">
      <alignment horizontal="center" vertical="center"/>
      <protection hidden="1"/>
    </xf>
    <xf numFmtId="0" fontId="11" fillId="6" borderId="74" xfId="0" applyFont="1" applyFill="1" applyBorder="1" applyAlignment="1" applyProtection="1">
      <alignment horizontal="center" vertical="center"/>
      <protection hidden="1"/>
    </xf>
    <xf numFmtId="0" fontId="11" fillId="6" borderId="87" xfId="0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42" xfId="0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left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26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/>
      <protection locked="0" hidden="1"/>
    </xf>
    <xf numFmtId="0" fontId="1" fillId="0" borderId="74" xfId="0" applyFont="1" applyFill="1" applyBorder="1" applyAlignment="1" applyProtection="1">
      <alignment horizontal="center" vertical="center"/>
      <protection locked="0" hidden="1"/>
    </xf>
    <xf numFmtId="0" fontId="1" fillId="0" borderId="75" xfId="0" applyFont="1" applyFill="1" applyBorder="1" applyAlignment="1" applyProtection="1">
      <alignment horizontal="center" vertical="center"/>
      <protection locked="0" hidden="1"/>
    </xf>
    <xf numFmtId="0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8" fillId="0" borderId="76" xfId="0" applyNumberFormat="1" applyFont="1" applyFill="1" applyBorder="1" applyAlignment="1" applyProtection="1">
      <alignment horizontal="center" vertical="center"/>
      <protection hidden="1"/>
    </xf>
    <xf numFmtId="0" fontId="11" fillId="6" borderId="35" xfId="0" applyFont="1" applyFill="1" applyBorder="1" applyAlignment="1" applyProtection="1">
      <alignment horizontal="left" vertical="center"/>
      <protection hidden="1"/>
    </xf>
    <xf numFmtId="0" fontId="11" fillId="6" borderId="5" xfId="0" applyFont="1" applyFill="1" applyBorder="1" applyAlignment="1" applyProtection="1">
      <alignment horizontal="left" vertical="center"/>
      <protection hidden="1"/>
    </xf>
    <xf numFmtId="0" fontId="11" fillId="6" borderId="36" xfId="0" applyFont="1" applyFill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right" vertical="center"/>
      <protection locked="0" hidden="1"/>
    </xf>
    <xf numFmtId="0" fontId="12" fillId="0" borderId="5" xfId="0" applyFont="1" applyBorder="1" applyAlignment="1" applyProtection="1">
      <alignment horizontal="right" vertical="center"/>
      <protection locked="0" hidden="1"/>
    </xf>
    <xf numFmtId="0" fontId="11" fillId="6" borderId="89" xfId="0" applyFont="1" applyFill="1" applyBorder="1" applyAlignment="1" applyProtection="1">
      <alignment horizontal="center" vertical="center"/>
      <protection hidden="1"/>
    </xf>
    <xf numFmtId="0" fontId="11" fillId="6" borderId="90" xfId="0" applyFont="1" applyFill="1" applyBorder="1" applyAlignment="1" applyProtection="1">
      <alignment horizontal="center" vertical="center"/>
      <protection hidden="1"/>
    </xf>
    <xf numFmtId="0" fontId="11" fillId="6" borderId="91" xfId="0" applyFont="1" applyFill="1" applyBorder="1" applyAlignment="1" applyProtection="1">
      <alignment horizontal="center" vertical="center"/>
      <protection hidden="1"/>
    </xf>
    <xf numFmtId="0" fontId="12" fillId="0" borderId="92" xfId="0" applyFont="1" applyBorder="1" applyAlignment="1" applyProtection="1">
      <alignment horizontal="center" vertical="center"/>
      <protection locked="0" hidden="1"/>
    </xf>
    <xf numFmtId="0" fontId="12" fillId="0" borderId="33" xfId="0" applyFont="1" applyBorder="1" applyAlignment="1" applyProtection="1">
      <alignment horizontal="center" vertical="center"/>
      <protection locked="0" hidden="1"/>
    </xf>
    <xf numFmtId="0" fontId="12" fillId="0" borderId="93" xfId="0" applyFont="1" applyBorder="1" applyAlignment="1" applyProtection="1">
      <alignment horizontal="center" vertical="center"/>
      <protection locked="0" hidden="1"/>
    </xf>
    <xf numFmtId="0" fontId="12" fillId="0" borderId="32" xfId="0" applyFont="1" applyBorder="1" applyAlignment="1" applyProtection="1">
      <alignment horizontal="center" vertical="center"/>
      <protection locked="0"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left" vertical="center"/>
      <protection locked="0" hidden="1"/>
    </xf>
    <xf numFmtId="0" fontId="12" fillId="0" borderId="33" xfId="0" applyFont="1" applyBorder="1" applyAlignment="1" applyProtection="1">
      <alignment horizontal="left" vertical="center"/>
      <protection locked="0" hidden="1"/>
    </xf>
    <xf numFmtId="0" fontId="12" fillId="0" borderId="34" xfId="0" applyFont="1" applyBorder="1" applyAlignment="1" applyProtection="1">
      <alignment horizontal="left" vertical="center"/>
      <protection locked="0"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0" fontId="2" fillId="0" borderId="26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85</xdr:col>
      <xdr:colOff>19050</xdr:colOff>
      <xdr:row>0</xdr:row>
      <xdr:rowOff>114300</xdr:rowOff>
    </xdr:from>
    <xdr:to>
      <xdr:col>96</xdr:col>
      <xdr:colOff>57150</xdr:colOff>
      <xdr:row>4</xdr:row>
      <xdr:rowOff>76200</xdr:rowOff>
    </xdr:to>
    <xdr:pic>
      <xdr:nvPicPr>
        <xdr:cNvPr id="1337" name="Grafik 2">
          <a:extLst>
            <a:ext uri="{FF2B5EF4-FFF2-40B4-BE49-F238E27FC236}">
              <a16:creationId xmlns:a16="http://schemas.microsoft.com/office/drawing/2014/main" id="{72A06F6E-2259-4378-B0AA-BCF7069CE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11" t="21669" r="14417" b="67589"/>
        <a:stretch>
          <a:fillRect/>
        </a:stretch>
      </xdr:blipFill>
      <xdr:spPr bwMode="auto">
        <a:xfrm>
          <a:off x="8115300" y="114300"/>
          <a:ext cx="108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2"/>
  <sheetViews>
    <sheetView showGridLines="0" showRowColHeaders="0" topLeftCell="A13" zoomScale="115" zoomScaleNormal="115" workbookViewId="0">
      <selection activeCell="E18" sqref="E18:W18"/>
    </sheetView>
  </sheetViews>
  <sheetFormatPr baseColWidth="10" defaultColWidth="1.42578125" defaultRowHeight="15" x14ac:dyDescent="0.25"/>
  <cols>
    <col min="1" max="16384" width="1.42578125" style="8"/>
  </cols>
  <sheetData>
    <row r="1" spans="1:97" ht="32.25" customHeight="1" x14ac:dyDescent="0.25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</row>
    <row r="2" spans="1:97" ht="17.100000000000001" customHeight="1" x14ac:dyDescent="0.25">
      <c r="A2" s="181" t="s">
        <v>109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1:97" ht="9.9499999999999993" customHeight="1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17.45" customHeight="1" x14ac:dyDescent="0.25">
      <c r="A4" s="202" t="s">
        <v>19</v>
      </c>
      <c r="B4" s="203"/>
      <c r="C4" s="203"/>
      <c r="D4" s="203"/>
      <c r="E4" s="209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1"/>
      <c r="X4" s="183" t="s">
        <v>16</v>
      </c>
      <c r="Y4" s="184"/>
      <c r="Z4" s="184"/>
      <c r="AA4" s="185"/>
      <c r="AB4" s="194" t="s">
        <v>11</v>
      </c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6"/>
      <c r="AZ4" s="10"/>
      <c r="BA4" s="124" t="s">
        <v>0</v>
      </c>
      <c r="BB4" s="116"/>
      <c r="BC4" s="116"/>
      <c r="BD4" s="116"/>
      <c r="BE4" s="116"/>
      <c r="BF4" s="118"/>
      <c r="BG4" s="119"/>
      <c r="BH4" s="119"/>
      <c r="BI4" s="119"/>
      <c r="BJ4" s="119"/>
      <c r="BK4" s="119"/>
      <c r="BL4" s="119"/>
      <c r="BM4" s="119"/>
      <c r="BN4" s="120"/>
      <c r="BO4" s="124" t="s">
        <v>1</v>
      </c>
      <c r="BP4" s="116"/>
      <c r="BQ4" s="116"/>
      <c r="BR4" s="116"/>
      <c r="BS4" s="116"/>
      <c r="BT4" s="116"/>
      <c r="BU4" s="145"/>
      <c r="BV4" s="146"/>
      <c r="BW4" s="147"/>
      <c r="BX4" s="124" t="s">
        <v>2</v>
      </c>
      <c r="BY4" s="116"/>
      <c r="BZ4" s="116"/>
      <c r="CA4" s="116"/>
      <c r="CB4" s="116"/>
      <c r="CC4" s="116"/>
      <c r="CD4" s="116"/>
      <c r="CE4" s="145"/>
      <c r="CF4" s="146"/>
      <c r="CG4" s="147"/>
      <c r="CH4" s="13"/>
      <c r="CI4" s="14"/>
      <c r="CJ4" s="14"/>
      <c r="CK4" s="15"/>
      <c r="CL4" s="15"/>
      <c r="CM4" s="14"/>
      <c r="CN4" s="14"/>
    </row>
    <row r="5" spans="1:97" ht="17.45" customHeight="1" thickBot="1" x14ac:dyDescent="0.3">
      <c r="A5" s="204"/>
      <c r="B5" s="205"/>
      <c r="C5" s="205"/>
      <c r="D5" s="205"/>
      <c r="E5" s="206" t="s">
        <v>18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8"/>
      <c r="X5" s="186"/>
      <c r="Y5" s="187"/>
      <c r="Z5" s="187"/>
      <c r="AA5" s="188"/>
      <c r="AB5" s="182">
        <v>180</v>
      </c>
      <c r="AC5" s="177"/>
      <c r="AD5" s="177"/>
      <c r="AE5" s="178"/>
      <c r="AF5" s="176">
        <v>171</v>
      </c>
      <c r="AG5" s="177"/>
      <c r="AH5" s="177"/>
      <c r="AI5" s="178"/>
      <c r="AJ5" s="214" t="s">
        <v>10</v>
      </c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6"/>
      <c r="AZ5" s="10"/>
      <c r="BA5" s="125"/>
      <c r="BB5" s="117"/>
      <c r="BC5" s="117"/>
      <c r="BD5" s="117"/>
      <c r="BE5" s="117"/>
      <c r="BF5" s="121"/>
      <c r="BG5" s="122"/>
      <c r="BH5" s="122"/>
      <c r="BI5" s="122"/>
      <c r="BJ5" s="122"/>
      <c r="BK5" s="122"/>
      <c r="BL5" s="122"/>
      <c r="BM5" s="122"/>
      <c r="BN5" s="123"/>
      <c r="BO5" s="125"/>
      <c r="BP5" s="117"/>
      <c r="BQ5" s="117"/>
      <c r="BR5" s="117"/>
      <c r="BS5" s="117"/>
      <c r="BT5" s="117"/>
      <c r="BU5" s="148"/>
      <c r="BV5" s="149"/>
      <c r="BW5" s="150"/>
      <c r="BX5" s="125"/>
      <c r="BY5" s="117"/>
      <c r="BZ5" s="117"/>
      <c r="CA5" s="117"/>
      <c r="CB5" s="117"/>
      <c r="CC5" s="117"/>
      <c r="CD5" s="117"/>
      <c r="CE5" s="148"/>
      <c r="CF5" s="149"/>
      <c r="CG5" s="150"/>
      <c r="CH5" s="11"/>
      <c r="CI5" s="12"/>
      <c r="CJ5" s="12"/>
      <c r="CK5" s="16"/>
      <c r="CL5" s="16"/>
      <c r="CM5" s="12"/>
      <c r="CN5" s="12"/>
    </row>
    <row r="6" spans="1:97" ht="17.45" customHeight="1" thickBot="1" x14ac:dyDescent="0.3">
      <c r="A6" s="189">
        <v>1</v>
      </c>
      <c r="B6" s="190"/>
      <c r="C6" s="108" t="str">
        <f>IFERROR(IF(VLOOKUP(E$4,Spieler!A$1:Z$27,2,FALSE)=0,"",VLOOKUP(E$4,Spieler!A$1:Z$27,2,FALSE)),"")</f>
        <v/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212" t="str">
        <f>IFERROR(IF(VLOOKUP(E$4,Spieler!A$1:Z$27,3,FALSE)=0,"",VLOOKUP(E$4,Spieler!A$1:Z$27,3,FALSE)),"")</f>
        <v/>
      </c>
      <c r="Y6" s="212"/>
      <c r="Z6" s="212"/>
      <c r="AA6" s="213"/>
      <c r="AB6" s="109"/>
      <c r="AC6" s="110"/>
      <c r="AD6" s="110"/>
      <c r="AE6" s="111"/>
      <c r="AF6" s="179"/>
      <c r="AG6" s="110"/>
      <c r="AH6" s="110"/>
      <c r="AI6" s="111"/>
      <c r="AJ6" s="173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  <c r="AZ6" s="10"/>
      <c r="BA6" s="10"/>
      <c r="BB6" s="10"/>
      <c r="BC6" s="48" t="s">
        <v>3</v>
      </c>
      <c r="BD6" s="49"/>
      <c r="BE6" s="191" t="s">
        <v>14</v>
      </c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3"/>
      <c r="CH6" s="34" t="s">
        <v>3</v>
      </c>
      <c r="CI6" s="35"/>
      <c r="CJ6" s="135" t="s">
        <v>5</v>
      </c>
      <c r="CK6" s="136"/>
      <c r="CL6" s="136"/>
      <c r="CM6" s="136"/>
      <c r="CN6" s="137"/>
      <c r="CO6" s="132" t="s">
        <v>6</v>
      </c>
      <c r="CP6" s="133"/>
      <c r="CQ6" s="133"/>
      <c r="CR6" s="133"/>
      <c r="CS6" s="134"/>
    </row>
    <row r="7" spans="1:97" ht="17.45" customHeight="1" thickTop="1" thickBot="1" x14ac:dyDescent="0.3">
      <c r="A7" s="76">
        <v>2</v>
      </c>
      <c r="B7" s="157"/>
      <c r="C7" s="75" t="str">
        <f>IFERROR(IF(VLOOKUP(E$4,Spieler!A$1:Z$27,4,FALSE)=0,"",VLOOKUP(E$4,Spieler!A$1:Z$27,4,FALSE)),"")</f>
        <v/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9" t="str">
        <f>IFERROR(IF(VLOOKUP(E$4,Spieler!A$1:Z$27,5,FALSE)=0,"",VLOOKUP(E$4,Spieler!A$1:Z$27,5,FALSE)),"")</f>
        <v/>
      </c>
      <c r="Y7" s="79"/>
      <c r="Z7" s="79"/>
      <c r="AA7" s="80"/>
      <c r="AB7" s="81"/>
      <c r="AC7" s="51"/>
      <c r="AD7" s="51"/>
      <c r="AE7" s="82"/>
      <c r="AF7" s="50"/>
      <c r="AG7" s="51"/>
      <c r="AH7" s="51"/>
      <c r="AI7" s="82"/>
      <c r="AJ7" s="98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99"/>
      <c r="AZ7" s="10"/>
      <c r="BA7" s="40" t="s">
        <v>7</v>
      </c>
      <c r="BB7" s="41"/>
      <c r="BC7" s="52"/>
      <c r="BD7" s="53"/>
      <c r="BE7" s="44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3" t="s">
        <v>4</v>
      </c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142"/>
      <c r="CH7" s="52"/>
      <c r="CI7" s="53"/>
      <c r="CJ7" s="71"/>
      <c r="CK7" s="72"/>
      <c r="CL7" s="65" t="s">
        <v>8</v>
      </c>
      <c r="CM7" s="138"/>
      <c r="CN7" s="139"/>
      <c r="CO7" s="71"/>
      <c r="CP7" s="72"/>
      <c r="CQ7" s="65" t="s">
        <v>8</v>
      </c>
      <c r="CR7" s="138"/>
      <c r="CS7" s="143"/>
    </row>
    <row r="8" spans="1:97" ht="17.45" customHeight="1" thickBot="1" x14ac:dyDescent="0.3">
      <c r="A8" s="76">
        <v>3</v>
      </c>
      <c r="B8" s="157"/>
      <c r="C8" s="75" t="str">
        <f>IFERROR(IF(VLOOKUP(E$4,Spieler!A$1:Z$27,6,FALSE)=0,"",VLOOKUP(E$4,Spieler!A$1:Z$27,6,FALSE)),"")</f>
        <v/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9" t="str">
        <f>IFERROR(IF(VLOOKUP(E$4,Spieler!A$1:Z$27,7,FALSE)=0,"",VLOOKUP(E$4,Spieler!A$1:Z$27,7,FALSE)),"")</f>
        <v/>
      </c>
      <c r="Y8" s="79"/>
      <c r="Z8" s="79"/>
      <c r="AA8" s="80"/>
      <c r="AB8" s="81"/>
      <c r="AC8" s="51"/>
      <c r="AD8" s="51"/>
      <c r="AE8" s="82"/>
      <c r="AF8" s="50"/>
      <c r="AG8" s="51"/>
      <c r="AH8" s="51"/>
      <c r="AI8" s="82"/>
      <c r="AJ8" s="98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99"/>
      <c r="AZ8" s="10"/>
      <c r="BA8" s="42"/>
      <c r="BB8" s="43"/>
      <c r="BC8" s="54"/>
      <c r="BD8" s="55"/>
      <c r="BE8" s="46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" t="s">
        <v>4</v>
      </c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70"/>
      <c r="CH8" s="54"/>
      <c r="CI8" s="55"/>
      <c r="CJ8" s="73"/>
      <c r="CK8" s="74"/>
      <c r="CL8" s="66"/>
      <c r="CM8" s="140"/>
      <c r="CN8" s="141"/>
      <c r="CO8" s="73"/>
      <c r="CP8" s="74"/>
      <c r="CQ8" s="66"/>
      <c r="CR8" s="140"/>
      <c r="CS8" s="144"/>
    </row>
    <row r="9" spans="1:97" ht="17.45" customHeight="1" thickTop="1" x14ac:dyDescent="0.25">
      <c r="A9" s="76">
        <v>4</v>
      </c>
      <c r="B9" s="157"/>
      <c r="C9" s="75" t="str">
        <f>IFERROR(IF(VLOOKUP(E$4,Spieler!A$1:Z$27,8,FALSE)=0,"",VLOOKUP(E$4,Spieler!A$1:Z$27,8,FALSE)),"")</f>
        <v/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9" t="str">
        <f>IFERROR(IF(VLOOKUP(E$4,Spieler!A$1:Z$27,9,FALSE)=0,"",VLOOKUP(E$4,Spieler!A$1:Z$27,9,FALSE)),"")</f>
        <v/>
      </c>
      <c r="Y9" s="79"/>
      <c r="Z9" s="79"/>
      <c r="AA9" s="80"/>
      <c r="AB9" s="81"/>
      <c r="AC9" s="51"/>
      <c r="AD9" s="51"/>
      <c r="AE9" s="82"/>
      <c r="AF9" s="50"/>
      <c r="AG9" s="51"/>
      <c r="AH9" s="51"/>
      <c r="AI9" s="82"/>
      <c r="AJ9" s="98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99"/>
      <c r="AZ9" s="10"/>
      <c r="BA9" s="60" t="s">
        <v>9</v>
      </c>
      <c r="BB9" s="61"/>
      <c r="BC9" s="56"/>
      <c r="BD9" s="57"/>
      <c r="BE9" s="50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1" t="s">
        <v>4</v>
      </c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82"/>
      <c r="CH9" s="56"/>
      <c r="CI9" s="57"/>
      <c r="CJ9" s="67"/>
      <c r="CK9" s="68"/>
      <c r="CL9" s="5" t="s">
        <v>8</v>
      </c>
      <c r="CM9" s="69"/>
      <c r="CN9" s="69"/>
      <c r="CO9" s="67"/>
      <c r="CP9" s="68"/>
      <c r="CQ9" s="5" t="s">
        <v>8</v>
      </c>
      <c r="CR9" s="114"/>
      <c r="CS9" s="115"/>
    </row>
    <row r="10" spans="1:97" ht="17.45" customHeight="1" thickBot="1" x14ac:dyDescent="0.3">
      <c r="A10" s="76">
        <v>5</v>
      </c>
      <c r="B10" s="157"/>
      <c r="C10" s="75" t="str">
        <f>IFERROR(IF(VLOOKUP(E$4,Spieler!A$1:Z$27,10,FALSE)=0,"",VLOOKUP(E$4,Spieler!A$1:Z$27,10,FALSE)),"")</f>
        <v/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9" t="str">
        <f>IFERROR(IF(VLOOKUP(E$4,Spieler!A$1:Z$27,11,FALSE)=0,"",VLOOKUP(E$4,Spieler!A$1:Z$27,11,FALSE)),"")</f>
        <v/>
      </c>
      <c r="Y10" s="79"/>
      <c r="Z10" s="79"/>
      <c r="AA10" s="80"/>
      <c r="AB10" s="81"/>
      <c r="AC10" s="51"/>
      <c r="AD10" s="51"/>
      <c r="AE10" s="82"/>
      <c r="AF10" s="50"/>
      <c r="AG10" s="51"/>
      <c r="AH10" s="51"/>
      <c r="AI10" s="82"/>
      <c r="AJ10" s="98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99"/>
      <c r="AZ10" s="10"/>
      <c r="BA10" s="76" t="s">
        <v>9</v>
      </c>
      <c r="BB10" s="226"/>
      <c r="BC10" s="56"/>
      <c r="BD10" s="57"/>
      <c r="BE10" s="50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2" t="s">
        <v>4</v>
      </c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82"/>
      <c r="CH10" s="56"/>
      <c r="CI10" s="57"/>
      <c r="CJ10" s="67"/>
      <c r="CK10" s="68"/>
      <c r="CL10" s="5" t="s">
        <v>8</v>
      </c>
      <c r="CM10" s="69"/>
      <c r="CN10" s="69"/>
      <c r="CO10" s="67"/>
      <c r="CP10" s="68"/>
      <c r="CQ10" s="5" t="s">
        <v>8</v>
      </c>
      <c r="CR10" s="69"/>
      <c r="CS10" s="99"/>
    </row>
    <row r="11" spans="1:97" ht="17.45" customHeight="1" thickTop="1" thickBot="1" x14ac:dyDescent="0.3">
      <c r="A11" s="76">
        <v>6</v>
      </c>
      <c r="B11" s="157"/>
      <c r="C11" s="75" t="str">
        <f>IFERROR(IF(VLOOKUP(E$4,Spieler!A$1:Z$27,12,FALSE)=0,"",VLOOKUP(E$4,Spieler!A$1:Z$27,12,FALSE)),"")</f>
        <v/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9" t="str">
        <f>IFERROR(IF(VLOOKUP(E$4,Spieler!A$1:Z$27,13,FALSE)=0,"",VLOOKUP(E$4,Spieler!A$1:Z$27,13,FALSE)),"")</f>
        <v/>
      </c>
      <c r="Y11" s="79"/>
      <c r="Z11" s="79"/>
      <c r="AA11" s="80"/>
      <c r="AB11" s="81"/>
      <c r="AC11" s="51"/>
      <c r="AD11" s="51"/>
      <c r="AE11" s="82"/>
      <c r="AF11" s="50"/>
      <c r="AG11" s="51"/>
      <c r="AH11" s="51"/>
      <c r="AI11" s="82"/>
      <c r="AJ11" s="98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99"/>
      <c r="AZ11" s="10"/>
      <c r="BA11" s="40" t="s">
        <v>7</v>
      </c>
      <c r="BB11" s="41"/>
      <c r="BC11" s="52"/>
      <c r="BD11" s="53"/>
      <c r="BE11" s="44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3" t="s">
        <v>4</v>
      </c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142"/>
      <c r="CH11" s="52"/>
      <c r="CI11" s="53"/>
      <c r="CJ11" s="71"/>
      <c r="CK11" s="72"/>
      <c r="CL11" s="65" t="s">
        <v>8</v>
      </c>
      <c r="CM11" s="138"/>
      <c r="CN11" s="139"/>
      <c r="CO11" s="71"/>
      <c r="CP11" s="72"/>
      <c r="CQ11" s="65" t="s">
        <v>8</v>
      </c>
      <c r="CR11" s="138"/>
      <c r="CS11" s="143"/>
    </row>
    <row r="12" spans="1:97" ht="17.45" customHeight="1" thickBot="1" x14ac:dyDescent="0.3">
      <c r="A12" s="76">
        <v>7</v>
      </c>
      <c r="B12" s="157"/>
      <c r="C12" s="75" t="str">
        <f>IFERROR(IF(VLOOKUP(E$4,Spieler!A$1:Z$27,14,FALSE)=0,"",VLOOKUP(E$4,Spieler!A$1:Z$27,14,FALSE)),"")</f>
        <v/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9" t="str">
        <f>IFERROR(IF(VLOOKUP(E$4,Spieler!A$1:Z$27,15,FALSE)=0,"",VLOOKUP(E$4,Spieler!A$1:Z$27,15,FALSE)),"")</f>
        <v/>
      </c>
      <c r="Y12" s="79"/>
      <c r="Z12" s="79"/>
      <c r="AA12" s="80"/>
      <c r="AB12" s="81"/>
      <c r="AC12" s="51"/>
      <c r="AD12" s="51"/>
      <c r="AE12" s="82"/>
      <c r="AF12" s="50"/>
      <c r="AG12" s="51"/>
      <c r="AH12" s="51"/>
      <c r="AI12" s="82"/>
      <c r="AJ12" s="98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99"/>
      <c r="AZ12" s="10"/>
      <c r="BA12" s="42"/>
      <c r="BB12" s="43"/>
      <c r="BC12" s="54"/>
      <c r="BD12" s="55"/>
      <c r="BE12" s="46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" t="s">
        <v>4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70"/>
      <c r="CH12" s="54"/>
      <c r="CI12" s="55"/>
      <c r="CJ12" s="73"/>
      <c r="CK12" s="74"/>
      <c r="CL12" s="66"/>
      <c r="CM12" s="140"/>
      <c r="CN12" s="141"/>
      <c r="CO12" s="73"/>
      <c r="CP12" s="74"/>
      <c r="CQ12" s="66"/>
      <c r="CR12" s="140"/>
      <c r="CS12" s="144"/>
    </row>
    <row r="13" spans="1:97" ht="17.45" customHeight="1" thickTop="1" x14ac:dyDescent="0.25">
      <c r="A13" s="76">
        <v>8</v>
      </c>
      <c r="B13" s="157"/>
      <c r="C13" s="75" t="str">
        <f>IFERROR(IF(VLOOKUP(E$4,Spieler!A$1:Z$27,16,FALSE)=0,"",VLOOKUP(E$4,Spieler!A$1:Z$27,16,FALSE)),"")</f>
        <v/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9" t="str">
        <f>IFERROR(IF(VLOOKUP(E$4,Spieler!A$1:Z$27,17,FALSE)=0,"",VLOOKUP(E$4,Spieler!A$1:Z$27,17,FALSE)),"")</f>
        <v/>
      </c>
      <c r="Y13" s="79"/>
      <c r="Z13" s="79"/>
      <c r="AA13" s="80"/>
      <c r="AB13" s="81"/>
      <c r="AC13" s="51"/>
      <c r="AD13" s="51"/>
      <c r="AE13" s="82"/>
      <c r="AF13" s="50"/>
      <c r="AG13" s="51"/>
      <c r="AH13" s="51"/>
      <c r="AI13" s="82"/>
      <c r="AJ13" s="98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99"/>
      <c r="AZ13" s="10"/>
      <c r="BA13" s="60" t="s">
        <v>9</v>
      </c>
      <c r="BB13" s="61"/>
      <c r="BC13" s="56"/>
      <c r="BD13" s="57"/>
      <c r="BE13" s="50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1" t="s">
        <v>4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82"/>
      <c r="CH13" s="56"/>
      <c r="CI13" s="57"/>
      <c r="CJ13" s="67"/>
      <c r="CK13" s="68"/>
      <c r="CL13" s="5" t="s">
        <v>8</v>
      </c>
      <c r="CM13" s="69"/>
      <c r="CN13" s="69"/>
      <c r="CO13" s="67"/>
      <c r="CP13" s="68"/>
      <c r="CQ13" s="5" t="s">
        <v>8</v>
      </c>
      <c r="CR13" s="114"/>
      <c r="CS13" s="115"/>
    </row>
    <row r="14" spans="1:97" ht="17.45" customHeight="1" thickBot="1" x14ac:dyDescent="0.3">
      <c r="A14" s="76">
        <v>9</v>
      </c>
      <c r="B14" s="157"/>
      <c r="C14" s="75" t="str">
        <f>IFERROR(IF(VLOOKUP(E$4,Spieler!A$1:Z$27,18,FALSE)=0,"",VLOOKUP(E$4,Spieler!A$1:Z$27,18,FALSE)),"")</f>
        <v/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9" t="str">
        <f>IFERROR(IF(VLOOKUP(E$4,Spieler!A$1:Z$27,19,FALSE)=0,"",VLOOKUP(E$4,Spieler!A$1:Z$27,19,FALSE)),"")</f>
        <v/>
      </c>
      <c r="Y14" s="79"/>
      <c r="Z14" s="79"/>
      <c r="AA14" s="80"/>
      <c r="AB14" s="81"/>
      <c r="AC14" s="51"/>
      <c r="AD14" s="51"/>
      <c r="AE14" s="82"/>
      <c r="AF14" s="50"/>
      <c r="AG14" s="51"/>
      <c r="AH14" s="51"/>
      <c r="AI14" s="82"/>
      <c r="AJ14" s="98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99"/>
      <c r="AZ14" s="10"/>
      <c r="BA14" s="58" t="s">
        <v>9</v>
      </c>
      <c r="BB14" s="59"/>
      <c r="BC14" s="56"/>
      <c r="BD14" s="57"/>
      <c r="BE14" s="50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1" t="s">
        <v>4</v>
      </c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82"/>
      <c r="CH14" s="56"/>
      <c r="CI14" s="57"/>
      <c r="CJ14" s="67"/>
      <c r="CK14" s="68"/>
      <c r="CL14" s="5" t="s">
        <v>8</v>
      </c>
      <c r="CM14" s="69"/>
      <c r="CN14" s="69"/>
      <c r="CO14" s="67"/>
      <c r="CP14" s="68"/>
      <c r="CQ14" s="5" t="s">
        <v>8</v>
      </c>
      <c r="CR14" s="69"/>
      <c r="CS14" s="99"/>
    </row>
    <row r="15" spans="1:97" ht="17.45" customHeight="1" thickTop="1" thickBot="1" x14ac:dyDescent="0.3">
      <c r="A15" s="76">
        <v>10</v>
      </c>
      <c r="B15" s="157"/>
      <c r="C15" s="75" t="str">
        <f>IFERROR(IF(VLOOKUP(E$4,Spieler!A$1:Z$27,20,FALSE)=0,"",VLOOKUP(E$4,Spieler!A$1:Z$27,20,FALSE)),"")</f>
        <v/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9" t="str">
        <f>IFERROR(IF(VLOOKUP(E$4,Spieler!A$1:Z$27,21,FALSE)=0,"",VLOOKUP(E$4,Spieler!A$1:Z$27,21,FALSE)),"")</f>
        <v/>
      </c>
      <c r="Y15" s="79"/>
      <c r="Z15" s="79"/>
      <c r="AA15" s="80"/>
      <c r="AB15" s="81"/>
      <c r="AC15" s="51"/>
      <c r="AD15" s="51"/>
      <c r="AE15" s="82"/>
      <c r="AF15" s="50"/>
      <c r="AG15" s="51"/>
      <c r="AH15" s="51"/>
      <c r="AI15" s="82"/>
      <c r="AJ15" s="98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99"/>
      <c r="AZ15" s="10"/>
      <c r="BA15" s="40" t="s">
        <v>7</v>
      </c>
      <c r="BB15" s="41"/>
      <c r="BC15" s="52"/>
      <c r="BD15" s="53"/>
      <c r="BE15" s="44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3" t="s">
        <v>4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142"/>
      <c r="CH15" s="52"/>
      <c r="CI15" s="53"/>
      <c r="CJ15" s="71"/>
      <c r="CK15" s="72"/>
      <c r="CL15" s="65" t="s">
        <v>8</v>
      </c>
      <c r="CM15" s="138"/>
      <c r="CN15" s="139"/>
      <c r="CO15" s="71"/>
      <c r="CP15" s="72"/>
      <c r="CQ15" s="65" t="s">
        <v>8</v>
      </c>
      <c r="CR15" s="138"/>
      <c r="CS15" s="143"/>
    </row>
    <row r="16" spans="1:97" ht="17.45" customHeight="1" thickBot="1" x14ac:dyDescent="0.3">
      <c r="A16" s="76">
        <v>11</v>
      </c>
      <c r="B16" s="157"/>
      <c r="C16" s="75" t="str">
        <f>IFERROR(IF(VLOOKUP(E$4,Spieler!A$1:Z$27,22,FALSE)=0,"",VLOOKUP(E$4,Spieler!A$1:Z$27,22,FALSE)),"")</f>
        <v/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9" t="str">
        <f>IFERROR(IF(VLOOKUP(E$4,Spieler!A$1:Z$27,23,FALSE)=0,"",VLOOKUP(E$4,Spieler!A$1:Z$27,23,FALSE)),"")</f>
        <v/>
      </c>
      <c r="Y16" s="79"/>
      <c r="Z16" s="79"/>
      <c r="AA16" s="80"/>
      <c r="AB16" s="81"/>
      <c r="AC16" s="51"/>
      <c r="AD16" s="51"/>
      <c r="AE16" s="82"/>
      <c r="AF16" s="50"/>
      <c r="AG16" s="51"/>
      <c r="AH16" s="51"/>
      <c r="AI16" s="82"/>
      <c r="AJ16" s="98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99"/>
      <c r="AZ16" s="10"/>
      <c r="BA16" s="42"/>
      <c r="BB16" s="43"/>
      <c r="BC16" s="54"/>
      <c r="BD16" s="55"/>
      <c r="BE16" s="46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" t="s">
        <v>4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70"/>
      <c r="CH16" s="54"/>
      <c r="CI16" s="55"/>
      <c r="CJ16" s="73"/>
      <c r="CK16" s="74"/>
      <c r="CL16" s="66"/>
      <c r="CM16" s="140"/>
      <c r="CN16" s="141"/>
      <c r="CO16" s="73"/>
      <c r="CP16" s="74"/>
      <c r="CQ16" s="66"/>
      <c r="CR16" s="140"/>
      <c r="CS16" s="144"/>
    </row>
    <row r="17" spans="1:97" ht="17.45" customHeight="1" thickTop="1" thickBot="1" x14ac:dyDescent="0.3">
      <c r="A17" s="199">
        <v>12</v>
      </c>
      <c r="B17" s="200"/>
      <c r="C17" s="201" t="str">
        <f>IFERROR(IF(VLOOKUP(E$4,Spieler!A$1:Z$27,24,FALSE)=0,"",VLOOKUP(E$4,Spieler!A$1:Z$27,24,FALSE)),"")</f>
        <v/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197" t="str">
        <f>IFERROR(IF(VLOOKUP(E$4,Spieler!A$1:Z$27,25,FALSE)=0,"",VLOOKUP(E$4,Spieler!A$1:Z$27,25,FALSE)),"")</f>
        <v/>
      </c>
      <c r="Y17" s="197"/>
      <c r="Z17" s="197"/>
      <c r="AA17" s="198"/>
      <c r="AB17" s="222"/>
      <c r="AC17" s="223"/>
      <c r="AD17" s="223"/>
      <c r="AE17" s="224"/>
      <c r="AF17" s="225"/>
      <c r="AG17" s="223"/>
      <c r="AH17" s="223"/>
      <c r="AI17" s="224"/>
      <c r="AJ17" s="228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30"/>
      <c r="AZ17" s="10"/>
      <c r="BA17" s="60" t="s">
        <v>9</v>
      </c>
      <c r="BB17" s="61"/>
      <c r="BC17" s="56"/>
      <c r="BD17" s="57"/>
      <c r="BE17" s="50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1" t="s">
        <v>4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82"/>
      <c r="CH17" s="56"/>
      <c r="CI17" s="57"/>
      <c r="CJ17" s="67"/>
      <c r="CK17" s="68"/>
      <c r="CL17" s="5" t="s">
        <v>8</v>
      </c>
      <c r="CM17" s="69"/>
      <c r="CN17" s="69"/>
      <c r="CO17" s="67"/>
      <c r="CP17" s="68"/>
      <c r="CQ17" s="5" t="s">
        <v>8</v>
      </c>
      <c r="CR17" s="114"/>
      <c r="CS17" s="115"/>
    </row>
    <row r="18" spans="1:97" ht="17.45" customHeight="1" thickTop="1" thickBot="1" x14ac:dyDescent="0.3">
      <c r="A18" s="158" t="s">
        <v>17</v>
      </c>
      <c r="B18" s="159"/>
      <c r="C18" s="159"/>
      <c r="D18" s="159"/>
      <c r="E18" s="165" t="s">
        <v>131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7" t="s">
        <v>16</v>
      </c>
      <c r="Y18" s="168"/>
      <c r="Z18" s="168"/>
      <c r="AA18" s="169"/>
      <c r="AB18" s="219" t="s">
        <v>11</v>
      </c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1"/>
      <c r="AZ18" s="10"/>
      <c r="BA18" s="58" t="s">
        <v>9</v>
      </c>
      <c r="BB18" s="59"/>
      <c r="BC18" s="56"/>
      <c r="BD18" s="57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1" t="s">
        <v>4</v>
      </c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82"/>
      <c r="CH18" s="56"/>
      <c r="CI18" s="57"/>
      <c r="CJ18" s="67"/>
      <c r="CK18" s="68"/>
      <c r="CL18" s="5" t="s">
        <v>8</v>
      </c>
      <c r="CM18" s="69"/>
      <c r="CN18" s="69"/>
      <c r="CO18" s="67"/>
      <c r="CP18" s="68"/>
      <c r="CQ18" s="5" t="s">
        <v>8</v>
      </c>
      <c r="CR18" s="69"/>
      <c r="CS18" s="99"/>
    </row>
    <row r="19" spans="1:97" ht="17.45" customHeight="1" thickTop="1" thickBot="1" x14ac:dyDescent="0.3">
      <c r="A19" s="160"/>
      <c r="B19" s="161"/>
      <c r="C19" s="161"/>
      <c r="D19" s="161"/>
      <c r="E19" s="162" t="s">
        <v>18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X19" s="170"/>
      <c r="Y19" s="171"/>
      <c r="Z19" s="171"/>
      <c r="AA19" s="172"/>
      <c r="AB19" s="182">
        <v>180</v>
      </c>
      <c r="AC19" s="177"/>
      <c r="AD19" s="177"/>
      <c r="AE19" s="178"/>
      <c r="AF19" s="176">
        <v>171</v>
      </c>
      <c r="AG19" s="177"/>
      <c r="AH19" s="177"/>
      <c r="AI19" s="178"/>
      <c r="AJ19" s="214" t="s">
        <v>10</v>
      </c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/>
      <c r="AZ19" s="10"/>
      <c r="BA19" s="40" t="s">
        <v>7</v>
      </c>
      <c r="BB19" s="41"/>
      <c r="BC19" s="52"/>
      <c r="BD19" s="53"/>
      <c r="BE19" s="44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3" t="s">
        <v>4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142"/>
      <c r="CH19" s="52"/>
      <c r="CI19" s="53"/>
      <c r="CJ19" s="71"/>
      <c r="CK19" s="72"/>
      <c r="CL19" s="65" t="s">
        <v>8</v>
      </c>
      <c r="CM19" s="138"/>
      <c r="CN19" s="139"/>
      <c r="CO19" s="71"/>
      <c r="CP19" s="72"/>
      <c r="CQ19" s="65" t="s">
        <v>8</v>
      </c>
      <c r="CR19" s="138"/>
      <c r="CS19" s="143"/>
    </row>
    <row r="20" spans="1:97" ht="17.45" customHeight="1" thickBot="1" x14ac:dyDescent="0.3">
      <c r="A20" s="153">
        <v>1</v>
      </c>
      <c r="B20" s="154"/>
      <c r="C20" s="155" t="str">
        <f>IFERROR(IF(VLOOKUP(E$18,Spieler!A$1:Z$27,2,FALSE)=0,"",VLOOKUP(E$18,Spieler!A$1:Z$27,2,FALSE)),"")</f>
        <v/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12" t="str">
        <f>IFERROR(IF(VLOOKUP(E$18,Spieler!A$1:Z$27,3,FALSE)=0,"",VLOOKUP(E$18,Spieler!A$1:Z$27,3,FALSE)),"")</f>
        <v/>
      </c>
      <c r="Y20" s="112"/>
      <c r="Z20" s="112"/>
      <c r="AA20" s="113"/>
      <c r="AB20" s="109"/>
      <c r="AC20" s="110"/>
      <c r="AD20" s="110"/>
      <c r="AE20" s="111"/>
      <c r="AF20" s="179"/>
      <c r="AG20" s="110"/>
      <c r="AH20" s="110"/>
      <c r="AI20" s="111"/>
      <c r="AJ20" s="173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  <c r="AZ20" s="10"/>
      <c r="BA20" s="42"/>
      <c r="BB20" s="43"/>
      <c r="BC20" s="54"/>
      <c r="BD20" s="55"/>
      <c r="BE20" s="46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" t="s">
        <v>4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70"/>
      <c r="CH20" s="54"/>
      <c r="CI20" s="55"/>
      <c r="CJ20" s="73"/>
      <c r="CK20" s="74"/>
      <c r="CL20" s="66"/>
      <c r="CM20" s="140"/>
      <c r="CN20" s="141"/>
      <c r="CO20" s="73"/>
      <c r="CP20" s="74"/>
      <c r="CQ20" s="66"/>
      <c r="CR20" s="140"/>
      <c r="CS20" s="144"/>
    </row>
    <row r="21" spans="1:97" ht="17.45" customHeight="1" thickTop="1" x14ac:dyDescent="0.25">
      <c r="A21" s="76">
        <v>2</v>
      </c>
      <c r="B21" s="77"/>
      <c r="C21" s="75" t="str">
        <f>IFERROR(IF(VLOOKUP(E$18,Spieler!A$1:Z$27,4,FALSE)=0,"",VLOOKUP(E$18,Spieler!A$1:Z$27,4,FALSE)),"")</f>
        <v/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9" t="str">
        <f>IFERROR(IF(VLOOKUP(E$18,Spieler!A$1:Z$27,5,FALSE)=0,"",VLOOKUP(E$18,Spieler!A$1:Z$27,5,FALSE)),"")</f>
        <v/>
      </c>
      <c r="Y21" s="79"/>
      <c r="Z21" s="79"/>
      <c r="AA21" s="80"/>
      <c r="AB21" s="81"/>
      <c r="AC21" s="51"/>
      <c r="AD21" s="51"/>
      <c r="AE21" s="82"/>
      <c r="AF21" s="50"/>
      <c r="AG21" s="51"/>
      <c r="AH21" s="51"/>
      <c r="AI21" s="82"/>
      <c r="AJ21" s="98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99"/>
      <c r="AZ21" s="10"/>
      <c r="BA21" s="60" t="s">
        <v>9</v>
      </c>
      <c r="BB21" s="61"/>
      <c r="BC21" s="56"/>
      <c r="BD21" s="57"/>
      <c r="BE21" s="50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1" t="s">
        <v>4</v>
      </c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82"/>
      <c r="CH21" s="56"/>
      <c r="CI21" s="57"/>
      <c r="CJ21" s="67"/>
      <c r="CK21" s="68"/>
      <c r="CL21" s="5" t="s">
        <v>8</v>
      </c>
      <c r="CM21" s="69"/>
      <c r="CN21" s="69"/>
      <c r="CO21" s="67"/>
      <c r="CP21" s="68"/>
      <c r="CQ21" s="5" t="s">
        <v>8</v>
      </c>
      <c r="CR21" s="114"/>
      <c r="CS21" s="115"/>
    </row>
    <row r="22" spans="1:97" ht="17.45" customHeight="1" thickBot="1" x14ac:dyDescent="0.3">
      <c r="A22" s="76">
        <v>3</v>
      </c>
      <c r="B22" s="77"/>
      <c r="C22" s="75" t="str">
        <f>IFERROR(IF(VLOOKUP(E$18,Spieler!A$1:Z$27,6,FALSE)=0,"",VLOOKUP(E$18,Spieler!A$1:Z$27,6,FALSE)),"")</f>
        <v/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9" t="str">
        <f>IFERROR(IF(VLOOKUP(E$18,Spieler!A$1:Z$27,7,FALSE)=0,"",VLOOKUP(E$18,Spieler!A$1:Z$27,7,FALSE)),"")</f>
        <v/>
      </c>
      <c r="Y22" s="79"/>
      <c r="Z22" s="79"/>
      <c r="AA22" s="80"/>
      <c r="AB22" s="81"/>
      <c r="AC22" s="51"/>
      <c r="AD22" s="51"/>
      <c r="AE22" s="82"/>
      <c r="AF22" s="50"/>
      <c r="AG22" s="51"/>
      <c r="AH22" s="51"/>
      <c r="AI22" s="82"/>
      <c r="AJ22" s="98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99"/>
      <c r="AZ22" s="10"/>
      <c r="BA22" s="106" t="s">
        <v>9</v>
      </c>
      <c r="BB22" s="227"/>
      <c r="BC22" s="231"/>
      <c r="BD22" s="232"/>
      <c r="BE22" s="100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6" t="s">
        <v>4</v>
      </c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5"/>
      <c r="CH22" s="231"/>
      <c r="CI22" s="232"/>
      <c r="CJ22" s="217"/>
      <c r="CK22" s="218"/>
      <c r="CL22" s="7" t="s">
        <v>8</v>
      </c>
      <c r="CM22" s="102"/>
      <c r="CN22" s="102"/>
      <c r="CO22" s="217"/>
      <c r="CP22" s="218"/>
      <c r="CQ22" s="7" t="s">
        <v>8</v>
      </c>
      <c r="CR22" s="102"/>
      <c r="CS22" s="103"/>
    </row>
    <row r="23" spans="1:97" ht="17.45" customHeight="1" thickBot="1" x14ac:dyDescent="0.3">
      <c r="A23" s="76">
        <v>4</v>
      </c>
      <c r="B23" s="77"/>
      <c r="C23" s="75" t="str">
        <f>IFERROR(IF(VLOOKUP(E$18,Spieler!A$1:Z$27,8,FALSE)=0,"",VLOOKUP(E$18,Spieler!A$1:Z$27,8,FALSE)),"")</f>
        <v/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9" t="str">
        <f>IFERROR(IF(VLOOKUP(E$18,Spieler!A$1:Z$27,9,FALSE)=0,"",VLOOKUP(E$18,Spieler!A$1:Z$27,9,FALSE)),"")</f>
        <v/>
      </c>
      <c r="Y23" s="79"/>
      <c r="Z23" s="79"/>
      <c r="AA23" s="80"/>
      <c r="AB23" s="81"/>
      <c r="AC23" s="51"/>
      <c r="AD23" s="51"/>
      <c r="AE23" s="82"/>
      <c r="AF23" s="50"/>
      <c r="AG23" s="51"/>
      <c r="AH23" s="51"/>
      <c r="AI23" s="82"/>
      <c r="AJ23" s="98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17.45" customHeight="1" x14ac:dyDescent="0.25">
      <c r="A24" s="76">
        <v>5</v>
      </c>
      <c r="B24" s="77"/>
      <c r="C24" s="75" t="str">
        <f>IFERROR(IF(VLOOKUP(E$18,Spieler!A$1:Z$27,10,FALSE)=0,"",VLOOKUP(E$18,Spieler!A$1:Z$27,10,FALSE)),"")</f>
        <v/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9" t="str">
        <f>IFERROR(IF(VLOOKUP(E$18,Spieler!A$1:Z$27,11,FALSE)=0,"",VLOOKUP(E$18,Spieler!A$1:Z$27,11,FALSE)),"")</f>
        <v/>
      </c>
      <c r="Y24" s="79"/>
      <c r="Z24" s="79"/>
      <c r="AA24" s="80"/>
      <c r="AB24" s="81"/>
      <c r="AC24" s="51"/>
      <c r="AD24" s="51"/>
      <c r="AE24" s="82"/>
      <c r="AF24" s="50"/>
      <c r="AG24" s="51"/>
      <c r="AH24" s="51"/>
      <c r="AI24" s="82"/>
      <c r="AJ24" s="9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99"/>
      <c r="AZ24" s="151" t="s">
        <v>15</v>
      </c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64" t="s">
        <v>5</v>
      </c>
      <c r="BN24" s="64"/>
      <c r="BO24" s="64"/>
      <c r="BP24" s="64"/>
      <c r="BQ24" s="64"/>
      <c r="BR24" s="126" t="str">
        <f>IF(ISBLANK(CJ7),"",SUM(CJ7:CK22))</f>
        <v/>
      </c>
      <c r="BS24" s="36"/>
      <c r="BT24" s="36"/>
      <c r="BU24" s="36"/>
      <c r="BV24" s="36"/>
      <c r="BW24" s="62" t="s">
        <v>8</v>
      </c>
      <c r="BX24" s="128" t="str">
        <f>IF(ISBLANK(CJ7),"",SUM(CM7:CM22))</f>
        <v/>
      </c>
      <c r="BY24" s="128"/>
      <c r="BZ24" s="128"/>
      <c r="CA24" s="128"/>
      <c r="CB24" s="129"/>
      <c r="CD24" s="64" t="s">
        <v>6</v>
      </c>
      <c r="CE24" s="64"/>
      <c r="CF24" s="64"/>
      <c r="CG24" s="64"/>
      <c r="CH24" s="64"/>
      <c r="CI24" s="126" t="str">
        <f>IF(ISBLANK(CO7),"",SUM(CO7:CO22))</f>
        <v/>
      </c>
      <c r="CJ24" s="36"/>
      <c r="CK24" s="36"/>
      <c r="CL24" s="36"/>
      <c r="CM24" s="36"/>
      <c r="CN24" s="116" t="s">
        <v>8</v>
      </c>
      <c r="CO24" s="36" t="str">
        <f>IF(ISBLANK(CO7),"",SUM(CR7:CR22))</f>
        <v/>
      </c>
      <c r="CP24" s="36"/>
      <c r="CQ24" s="36"/>
      <c r="CR24" s="36"/>
      <c r="CS24" s="37"/>
    </row>
    <row r="25" spans="1:97" ht="17.45" customHeight="1" thickBot="1" x14ac:dyDescent="0.3">
      <c r="A25" s="76">
        <v>6</v>
      </c>
      <c r="B25" s="77"/>
      <c r="C25" s="75" t="str">
        <f>IFERROR(IF(VLOOKUP(E$18,Spieler!A$1:Z$27,12,FALSE)=0,"",VLOOKUP(E$18,Spieler!A$1:Z$27,12,FALSE)),"")</f>
        <v/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9" t="str">
        <f>IFERROR(IF(VLOOKUP(E$18,Spieler!A$1:Z$27,13,FALSE)=0,"",VLOOKUP(E$18,Spieler!A$1:Z$27,13,FALSE)),"")</f>
        <v/>
      </c>
      <c r="Y25" s="79"/>
      <c r="Z25" s="79"/>
      <c r="AA25" s="80"/>
      <c r="AB25" s="81"/>
      <c r="AC25" s="51"/>
      <c r="AD25" s="51"/>
      <c r="AE25" s="82"/>
      <c r="AF25" s="50"/>
      <c r="AG25" s="51"/>
      <c r="AH25" s="51"/>
      <c r="AI25" s="82"/>
      <c r="AJ25" s="98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99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64"/>
      <c r="BN25" s="64"/>
      <c r="BO25" s="64"/>
      <c r="BP25" s="64"/>
      <c r="BQ25" s="64"/>
      <c r="BR25" s="127"/>
      <c r="BS25" s="38"/>
      <c r="BT25" s="38"/>
      <c r="BU25" s="38"/>
      <c r="BV25" s="38"/>
      <c r="BW25" s="63"/>
      <c r="BX25" s="130"/>
      <c r="BY25" s="130"/>
      <c r="BZ25" s="130"/>
      <c r="CA25" s="130"/>
      <c r="CB25" s="131"/>
      <c r="CD25" s="64"/>
      <c r="CE25" s="64"/>
      <c r="CF25" s="64"/>
      <c r="CG25" s="64"/>
      <c r="CH25" s="64"/>
      <c r="CI25" s="127"/>
      <c r="CJ25" s="38"/>
      <c r="CK25" s="38"/>
      <c r="CL25" s="38"/>
      <c r="CM25" s="38"/>
      <c r="CN25" s="117"/>
      <c r="CO25" s="38"/>
      <c r="CP25" s="38"/>
      <c r="CQ25" s="38"/>
      <c r="CR25" s="38"/>
      <c r="CS25" s="39"/>
    </row>
    <row r="26" spans="1:97" ht="17.45" customHeight="1" x14ac:dyDescent="0.25">
      <c r="A26" s="76">
        <v>7</v>
      </c>
      <c r="B26" s="77"/>
      <c r="C26" s="75" t="str">
        <f>IFERROR(IF(VLOOKUP(E$18,Spieler!A$1:Z$27,14,FALSE)=0,"",VLOOKUP(E$18,Spieler!A$1:Z$27,14,FALSE)),"")</f>
        <v/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9" t="str">
        <f>IFERROR(IF(VLOOKUP(E$18,Spieler!A$1:Z$27,15,FALSE)=0,"",VLOOKUP(E$18,Spieler!A$1:Z$27,15,FALSE)),"")</f>
        <v/>
      </c>
      <c r="Y26" s="79"/>
      <c r="Z26" s="79"/>
      <c r="AA26" s="80"/>
      <c r="AB26" s="81"/>
      <c r="AC26" s="51"/>
      <c r="AD26" s="51"/>
      <c r="AE26" s="82"/>
      <c r="AF26" s="50"/>
      <c r="AG26" s="51"/>
      <c r="AH26" s="51"/>
      <c r="AI26" s="82"/>
      <c r="AJ26" s="98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99"/>
      <c r="AZ26" s="10"/>
    </row>
    <row r="27" spans="1:97" ht="17.45" customHeight="1" thickBot="1" x14ac:dyDescent="0.3">
      <c r="A27" s="76">
        <v>8</v>
      </c>
      <c r="B27" s="77"/>
      <c r="C27" s="75" t="str">
        <f>IFERROR(IF(VLOOKUP(E$18,Spieler!A$1:Z$27,16,FALSE)=0,"",VLOOKUP(E$18,Spieler!A$1:Z$27,16,FALSE)),"")</f>
        <v/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9" t="str">
        <f>IFERROR(IF(VLOOKUP(E$18,Spieler!A$1:Z$27,17,FALSE)=0,"",VLOOKUP(E$18,Spieler!A$1:Z$27,17,FALSE)),"")</f>
        <v/>
      </c>
      <c r="Y27" s="79"/>
      <c r="Z27" s="79"/>
      <c r="AA27" s="80"/>
      <c r="AB27" s="81"/>
      <c r="AC27" s="51"/>
      <c r="AD27" s="51"/>
      <c r="AE27" s="82"/>
      <c r="AF27" s="50"/>
      <c r="AG27" s="51"/>
      <c r="AH27" s="51"/>
      <c r="AI27" s="82"/>
      <c r="AJ27" s="98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99"/>
      <c r="AZ27" s="10"/>
    </row>
    <row r="28" spans="1:97" ht="17.45" customHeight="1" x14ac:dyDescent="0.25">
      <c r="A28" s="76">
        <v>9</v>
      </c>
      <c r="B28" s="77"/>
      <c r="C28" s="75" t="str">
        <f>IFERROR(IF(VLOOKUP(E$18,Spieler!A$1:Z$27,18,FALSE)=0,"",VLOOKUP(E$18,Spieler!A$1:Z$27,18,FALSE)),"")</f>
        <v/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9" t="str">
        <f>IFERROR(IF(VLOOKUP(E$18,Spieler!A$1:Z$27,19,FALSE)=0,"",VLOOKUP(E$18,Spieler!A$1:Z$27,19,FALSE)),"")</f>
        <v/>
      </c>
      <c r="Y28" s="79"/>
      <c r="Z28" s="79"/>
      <c r="AA28" s="80"/>
      <c r="AB28" s="81"/>
      <c r="AC28" s="51"/>
      <c r="AD28" s="51"/>
      <c r="AE28" s="82"/>
      <c r="AF28" s="50"/>
      <c r="AG28" s="51"/>
      <c r="AH28" s="51"/>
      <c r="AI28" s="82"/>
      <c r="AJ28" s="98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99"/>
      <c r="AZ28" s="10"/>
      <c r="BA28" s="89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1"/>
      <c r="BW28" s="10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1"/>
    </row>
    <row r="29" spans="1:97" ht="17.45" customHeight="1" x14ac:dyDescent="0.25">
      <c r="A29" s="58">
        <v>10</v>
      </c>
      <c r="B29" s="156"/>
      <c r="C29" s="108" t="str">
        <f>IFERROR(IF(VLOOKUP(E$18,Spieler!A$1:Z$27,20,FALSE)=0,"",VLOOKUP(E$18,Spieler!A$1:Z$27,20,FALSE)),"")</f>
        <v/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79" t="str">
        <f>IFERROR(IF(VLOOKUP(E$18,Spieler!A$1:Z$27,21,FALSE)=0,"",VLOOKUP(E$18,Spieler!A$1:Z$27,21,FALSE)),"")</f>
        <v/>
      </c>
      <c r="Y29" s="79"/>
      <c r="Z29" s="79"/>
      <c r="AA29" s="80"/>
      <c r="AB29" s="81"/>
      <c r="AC29" s="51"/>
      <c r="AD29" s="51"/>
      <c r="AE29" s="82"/>
      <c r="AF29" s="50"/>
      <c r="AG29" s="51"/>
      <c r="AH29" s="51"/>
      <c r="AI29" s="82"/>
      <c r="AJ29" s="98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99"/>
      <c r="AZ29" s="10"/>
      <c r="BA29" s="92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4"/>
      <c r="BX29" s="92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4"/>
    </row>
    <row r="30" spans="1:97" ht="17.45" customHeight="1" thickBot="1" x14ac:dyDescent="0.3">
      <c r="A30" s="76">
        <v>11</v>
      </c>
      <c r="B30" s="77"/>
      <c r="C30" s="75" t="str">
        <f>IFERROR(IF(VLOOKUP(E$18,Spieler!A$1:Z$27,22,FALSE)=0,"",VLOOKUP(E$18,Spieler!A$1:Z$27,22,FALSE)),"")</f>
        <v/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9" t="str">
        <f>IFERROR(IF(VLOOKUP(E$18,Spieler!A$1:Z$27,23,FALSE)=0,"",VLOOKUP(E$18,Spieler!A$1:Z$27,23,FALSE)),"")</f>
        <v/>
      </c>
      <c r="Y30" s="79"/>
      <c r="Z30" s="79"/>
      <c r="AA30" s="80"/>
      <c r="AB30" s="81"/>
      <c r="AC30" s="51"/>
      <c r="AD30" s="51"/>
      <c r="AE30" s="82"/>
      <c r="AF30" s="50"/>
      <c r="AG30" s="51"/>
      <c r="AH30" s="51"/>
      <c r="AI30" s="82"/>
      <c r="AJ30" s="98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99"/>
      <c r="BA30" s="95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7"/>
      <c r="BX30" s="95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7"/>
    </row>
    <row r="31" spans="1:97" ht="17.45" customHeight="1" thickBot="1" x14ac:dyDescent="0.3">
      <c r="A31" s="106">
        <v>12</v>
      </c>
      <c r="B31" s="107"/>
      <c r="C31" s="78" t="str">
        <f>IFERROR(IF(VLOOKUP(E$18,Spieler!A$1:Z$27,24,FALSE)=0,"",VLOOKUP(E$18,Spieler!A$1:Z$27,24,FALSE)),"")</f>
        <v/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4" t="str">
        <f>IFERROR(IF(VLOOKUP(E$18,Spieler!A$1:Z$27,25,FALSE)=0,"",VLOOKUP(E$18,Spieler!A$1:Z$27,25,FALSE)),"")</f>
        <v/>
      </c>
      <c r="Y31" s="104"/>
      <c r="Z31" s="104"/>
      <c r="AA31" s="105"/>
      <c r="AB31" s="83"/>
      <c r="AC31" s="84"/>
      <c r="AD31" s="84"/>
      <c r="AE31" s="85"/>
      <c r="AF31" s="100"/>
      <c r="AG31" s="84"/>
      <c r="AH31" s="84"/>
      <c r="AI31" s="85"/>
      <c r="AJ31" s="101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3"/>
      <c r="BA31" s="86" t="s">
        <v>12</v>
      </c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8"/>
      <c r="BX31" s="86" t="s">
        <v>13</v>
      </c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8"/>
    </row>
    <row r="32" spans="1:97" ht="17.100000000000001" customHeight="1" x14ac:dyDescent="0.25"/>
  </sheetData>
  <sheetProtection algorithmName="SHA-512" hashValue="jqQo0rZ7YaJnlBBfIzNzE//cRSlu3PgboXUh4iHHlT6sTS8b9N3st61/vic8fSWSjd5MgQnGRPSoDfSTCz3b1Q==" saltValue="fgi/eGFijq1BwLDkRBoWMw==" spinCount="100000" sheet="1" objects="1" scenarios="1"/>
  <mergeCells count="318">
    <mergeCell ref="CH7:CI7"/>
    <mergeCell ref="CH8:CI8"/>
    <mergeCell ref="CH9:CI9"/>
    <mergeCell ref="CH10:CI10"/>
    <mergeCell ref="CH11:CI11"/>
    <mergeCell ref="CH12:CI12"/>
    <mergeCell ref="BE13:BR13"/>
    <mergeCell ref="AF11:AI11"/>
    <mergeCell ref="AJ11:AY11"/>
    <mergeCell ref="BT11:CG11"/>
    <mergeCell ref="BT12:CG12"/>
    <mergeCell ref="CH13:CI13"/>
    <mergeCell ref="BT13:CG13"/>
    <mergeCell ref="BE10:BR10"/>
    <mergeCell ref="BE9:BR9"/>
    <mergeCell ref="BE11:BR11"/>
    <mergeCell ref="BE12:BR12"/>
    <mergeCell ref="BC13:BD13"/>
    <mergeCell ref="BA9:BB9"/>
    <mergeCell ref="CD24:CH25"/>
    <mergeCell ref="BE22:BR22"/>
    <mergeCell ref="CH20:CI20"/>
    <mergeCell ref="CH21:CI21"/>
    <mergeCell ref="CH22:CI22"/>
    <mergeCell ref="BT22:CG22"/>
    <mergeCell ref="CH14:CI14"/>
    <mergeCell ref="CH18:CI18"/>
    <mergeCell ref="CH19:CI19"/>
    <mergeCell ref="BE18:BR18"/>
    <mergeCell ref="BE14:BR14"/>
    <mergeCell ref="BT17:CG17"/>
    <mergeCell ref="CH15:CI15"/>
    <mergeCell ref="CH16:CI16"/>
    <mergeCell ref="CH17:CI17"/>
    <mergeCell ref="BT15:CG15"/>
    <mergeCell ref="BT14:CG14"/>
    <mergeCell ref="CI24:CM25"/>
    <mergeCell ref="CJ22:CK22"/>
    <mergeCell ref="CM22:CN22"/>
    <mergeCell ref="CM19:CN20"/>
    <mergeCell ref="CJ15:CK16"/>
    <mergeCell ref="CL15:CL16"/>
    <mergeCell ref="CM15:CN16"/>
    <mergeCell ref="BA22:BB22"/>
    <mergeCell ref="BA18:BB18"/>
    <mergeCell ref="BA17:BB17"/>
    <mergeCell ref="BA19:BB20"/>
    <mergeCell ref="BA15:BB16"/>
    <mergeCell ref="AJ17:AY17"/>
    <mergeCell ref="BC18:BD18"/>
    <mergeCell ref="BC20:BD20"/>
    <mergeCell ref="BC21:BD21"/>
    <mergeCell ref="BC22:BD22"/>
    <mergeCell ref="BC19:BD19"/>
    <mergeCell ref="AB9:AE9"/>
    <mergeCell ref="AF9:AI9"/>
    <mergeCell ref="BA10:BB10"/>
    <mergeCell ref="AF12:AI12"/>
    <mergeCell ref="AJ12:AY12"/>
    <mergeCell ref="BC9:BD9"/>
    <mergeCell ref="BC10:BD10"/>
    <mergeCell ref="BC11:BD11"/>
    <mergeCell ref="AJ10:AY10"/>
    <mergeCell ref="AB11:AE11"/>
    <mergeCell ref="CO22:CP22"/>
    <mergeCell ref="CR22:CS22"/>
    <mergeCell ref="AF10:AI10"/>
    <mergeCell ref="AJ19:AY19"/>
    <mergeCell ref="AB18:AY18"/>
    <mergeCell ref="AB14:AE14"/>
    <mergeCell ref="AF14:AI14"/>
    <mergeCell ref="AJ14:AY14"/>
    <mergeCell ref="AB15:AE15"/>
    <mergeCell ref="AF16:AI16"/>
    <mergeCell ref="AB19:AE19"/>
    <mergeCell ref="AB16:AE16"/>
    <mergeCell ref="AB17:AE17"/>
    <mergeCell ref="AF17:AI17"/>
    <mergeCell ref="AF20:AI20"/>
    <mergeCell ref="AJ20:AY20"/>
    <mergeCell ref="AF13:AI13"/>
    <mergeCell ref="AJ13:AY13"/>
    <mergeCell ref="BT21:CG21"/>
    <mergeCell ref="BT18:CG18"/>
    <mergeCell ref="BT19:CG19"/>
    <mergeCell ref="BT20:CG20"/>
    <mergeCell ref="CJ19:CK20"/>
    <mergeCell ref="CL19:CL20"/>
    <mergeCell ref="CO19:CP20"/>
    <mergeCell ref="CQ19:CQ20"/>
    <mergeCell ref="CR19:CS20"/>
    <mergeCell ref="CJ21:CK21"/>
    <mergeCell ref="CM21:CN21"/>
    <mergeCell ref="CO21:CP21"/>
    <mergeCell ref="CR21:CS21"/>
    <mergeCell ref="CO17:CP17"/>
    <mergeCell ref="CR17:CS17"/>
    <mergeCell ref="CJ18:CK18"/>
    <mergeCell ref="CM18:CN18"/>
    <mergeCell ref="CO18:CP18"/>
    <mergeCell ref="CR18:CS18"/>
    <mergeCell ref="CJ17:CK17"/>
    <mergeCell ref="CM17:CN17"/>
    <mergeCell ref="A4:D5"/>
    <mergeCell ref="E5:W5"/>
    <mergeCell ref="E4:W4"/>
    <mergeCell ref="X6:AA6"/>
    <mergeCell ref="CO9:CP9"/>
    <mergeCell ref="CQ15:CQ16"/>
    <mergeCell ref="CR15:CS16"/>
    <mergeCell ref="CJ10:CK10"/>
    <mergeCell ref="CJ9:CK9"/>
    <mergeCell ref="CM10:CN10"/>
    <mergeCell ref="CM9:CN9"/>
    <mergeCell ref="CO10:CP10"/>
    <mergeCell ref="CR10:CS10"/>
    <mergeCell ref="CJ11:CK12"/>
    <mergeCell ref="CR13:CS13"/>
    <mergeCell ref="CJ14:CK14"/>
    <mergeCell ref="CM14:CN14"/>
    <mergeCell ref="AJ5:AY5"/>
    <mergeCell ref="C14:W14"/>
    <mergeCell ref="CO14:CP14"/>
    <mergeCell ref="CR14:CS14"/>
    <mergeCell ref="CQ11:CQ12"/>
    <mergeCell ref="CR11:CS12"/>
    <mergeCell ref="CL11:CL12"/>
    <mergeCell ref="X17:AA17"/>
    <mergeCell ref="AJ15:AY15"/>
    <mergeCell ref="C15:W15"/>
    <mergeCell ref="AF15:AI15"/>
    <mergeCell ref="X15:AA15"/>
    <mergeCell ref="AJ16:AY16"/>
    <mergeCell ref="A16:B16"/>
    <mergeCell ref="A17:B17"/>
    <mergeCell ref="C16:W16"/>
    <mergeCell ref="C17:W17"/>
    <mergeCell ref="CM11:CN12"/>
    <mergeCell ref="CO11:CP12"/>
    <mergeCell ref="A14:B14"/>
    <mergeCell ref="CO15:CP16"/>
    <mergeCell ref="BC12:BD12"/>
    <mergeCell ref="BC14:BD14"/>
    <mergeCell ref="A1:CE1"/>
    <mergeCell ref="BE7:BR7"/>
    <mergeCell ref="A2:CE2"/>
    <mergeCell ref="AB5:AE5"/>
    <mergeCell ref="X4:AA5"/>
    <mergeCell ref="BA7:BB8"/>
    <mergeCell ref="AB8:AE8"/>
    <mergeCell ref="AF8:AI8"/>
    <mergeCell ref="AJ8:AY8"/>
    <mergeCell ref="C6:W6"/>
    <mergeCell ref="AF7:AI7"/>
    <mergeCell ref="A6:B6"/>
    <mergeCell ref="C7:W7"/>
    <mergeCell ref="X7:AA7"/>
    <mergeCell ref="X8:AA8"/>
    <mergeCell ref="BE6:CG6"/>
    <mergeCell ref="BE8:BR8"/>
    <mergeCell ref="AB4:AY4"/>
    <mergeCell ref="AJ6:AY6"/>
    <mergeCell ref="AB7:AE7"/>
    <mergeCell ref="AB6:AE6"/>
    <mergeCell ref="AF5:AI5"/>
    <mergeCell ref="AF6:AI6"/>
    <mergeCell ref="AJ7:AY7"/>
    <mergeCell ref="AJ25:AY25"/>
    <mergeCell ref="X9:AA9"/>
    <mergeCell ref="X11:AA11"/>
    <mergeCell ref="X12:AA12"/>
    <mergeCell ref="AB13:AE13"/>
    <mergeCell ref="AB10:AE10"/>
    <mergeCell ref="X10:AA10"/>
    <mergeCell ref="X25:AA25"/>
    <mergeCell ref="X22:AA22"/>
    <mergeCell ref="AF19:AI19"/>
    <mergeCell ref="AB25:AE25"/>
    <mergeCell ref="AF25:AI25"/>
    <mergeCell ref="AF23:AI23"/>
    <mergeCell ref="AJ23:AY23"/>
    <mergeCell ref="AB24:AE24"/>
    <mergeCell ref="AF24:AI24"/>
    <mergeCell ref="AJ24:AY24"/>
    <mergeCell ref="X14:AA14"/>
    <mergeCell ref="AB23:AE23"/>
    <mergeCell ref="AJ9:AY9"/>
    <mergeCell ref="A8:B8"/>
    <mergeCell ref="A9:B9"/>
    <mergeCell ref="C8:W8"/>
    <mergeCell ref="A7:B7"/>
    <mergeCell ref="C13:W13"/>
    <mergeCell ref="A13:B13"/>
    <mergeCell ref="X13:AA13"/>
    <mergeCell ref="AB12:AE12"/>
    <mergeCell ref="C11:W11"/>
    <mergeCell ref="C9:W9"/>
    <mergeCell ref="C12:W12"/>
    <mergeCell ref="A10:B10"/>
    <mergeCell ref="A11:B11"/>
    <mergeCell ref="A12:B12"/>
    <mergeCell ref="C10:W10"/>
    <mergeCell ref="X23:AA23"/>
    <mergeCell ref="A18:D19"/>
    <mergeCell ref="E19:W19"/>
    <mergeCell ref="E18:W18"/>
    <mergeCell ref="X18:AA19"/>
    <mergeCell ref="A15:B15"/>
    <mergeCell ref="X16:AA16"/>
    <mergeCell ref="X24:AA24"/>
    <mergeCell ref="A22:B22"/>
    <mergeCell ref="A20:B20"/>
    <mergeCell ref="A21:B21"/>
    <mergeCell ref="C20:W20"/>
    <mergeCell ref="C21:W21"/>
    <mergeCell ref="X28:AA28"/>
    <mergeCell ref="X29:AA29"/>
    <mergeCell ref="A29:B29"/>
    <mergeCell ref="A27:B27"/>
    <mergeCell ref="X27:AA27"/>
    <mergeCell ref="C27:W27"/>
    <mergeCell ref="C22:W22"/>
    <mergeCell ref="CR9:CS9"/>
    <mergeCell ref="BA31:BV31"/>
    <mergeCell ref="CN24:CN25"/>
    <mergeCell ref="BF4:BN5"/>
    <mergeCell ref="BO4:BT5"/>
    <mergeCell ref="BX4:CD5"/>
    <mergeCell ref="BR24:BV25"/>
    <mergeCell ref="BX24:CB25"/>
    <mergeCell ref="CO6:CS6"/>
    <mergeCell ref="CJ6:CN6"/>
    <mergeCell ref="BT10:CG10"/>
    <mergeCell ref="CL7:CL8"/>
    <mergeCell ref="CM7:CN8"/>
    <mergeCell ref="CO7:CP8"/>
    <mergeCell ref="BT7:CG7"/>
    <mergeCell ref="BT8:CG8"/>
    <mergeCell ref="BT9:CG9"/>
    <mergeCell ref="CR7:CS8"/>
    <mergeCell ref="BU4:BW5"/>
    <mergeCell ref="CE4:CG5"/>
    <mergeCell ref="BA4:BE5"/>
    <mergeCell ref="AZ24:BL25"/>
    <mergeCell ref="BC7:BD7"/>
    <mergeCell ref="BC8:BD8"/>
    <mergeCell ref="AB27:AE27"/>
    <mergeCell ref="AF27:AI27"/>
    <mergeCell ref="AJ27:AY27"/>
    <mergeCell ref="AB26:AE26"/>
    <mergeCell ref="AF26:AI26"/>
    <mergeCell ref="AJ26:AY26"/>
    <mergeCell ref="A23:B23"/>
    <mergeCell ref="AB20:AE20"/>
    <mergeCell ref="AB21:AE21"/>
    <mergeCell ref="AF21:AI21"/>
    <mergeCell ref="AJ21:AY21"/>
    <mergeCell ref="AB22:AE22"/>
    <mergeCell ref="AF22:AI22"/>
    <mergeCell ref="AJ22:AY22"/>
    <mergeCell ref="C25:W25"/>
    <mergeCell ref="C26:W26"/>
    <mergeCell ref="C23:W23"/>
    <mergeCell ref="C24:W24"/>
    <mergeCell ref="X26:AA26"/>
    <mergeCell ref="X20:AA20"/>
    <mergeCell ref="X21:AA21"/>
    <mergeCell ref="A24:B24"/>
    <mergeCell ref="A25:B25"/>
    <mergeCell ref="A26:B26"/>
    <mergeCell ref="C30:W30"/>
    <mergeCell ref="A30:B30"/>
    <mergeCell ref="C31:W31"/>
    <mergeCell ref="X30:AA30"/>
    <mergeCell ref="AB30:AE30"/>
    <mergeCell ref="AB31:AE31"/>
    <mergeCell ref="C28:W28"/>
    <mergeCell ref="BX31:CS31"/>
    <mergeCell ref="BA28:BV30"/>
    <mergeCell ref="AB29:AE29"/>
    <mergeCell ref="AF29:AI29"/>
    <mergeCell ref="AJ29:AY29"/>
    <mergeCell ref="BX28:CS30"/>
    <mergeCell ref="AF30:AI30"/>
    <mergeCell ref="AF31:AI31"/>
    <mergeCell ref="AJ30:AY30"/>
    <mergeCell ref="AJ31:AY31"/>
    <mergeCell ref="X31:AA31"/>
    <mergeCell ref="AB28:AE28"/>
    <mergeCell ref="AF28:AI28"/>
    <mergeCell ref="AJ28:AY28"/>
    <mergeCell ref="A31:B31"/>
    <mergeCell ref="A28:B28"/>
    <mergeCell ref="C29:W29"/>
    <mergeCell ref="CH6:CI6"/>
    <mergeCell ref="CO24:CS25"/>
    <mergeCell ref="BA11:BB12"/>
    <mergeCell ref="BE19:BR19"/>
    <mergeCell ref="BE20:BR20"/>
    <mergeCell ref="BC6:BD6"/>
    <mergeCell ref="BE21:BR21"/>
    <mergeCell ref="BE16:BR16"/>
    <mergeCell ref="BE15:BR15"/>
    <mergeCell ref="BE17:BR17"/>
    <mergeCell ref="BC15:BD15"/>
    <mergeCell ref="BC16:BD16"/>
    <mergeCell ref="BC17:BD17"/>
    <mergeCell ref="BA14:BB14"/>
    <mergeCell ref="BA13:BB13"/>
    <mergeCell ref="BA21:BB21"/>
    <mergeCell ref="BW24:BW25"/>
    <mergeCell ref="BM24:BQ25"/>
    <mergeCell ref="CQ7:CQ8"/>
    <mergeCell ref="CJ13:CK13"/>
    <mergeCell ref="CM13:CN13"/>
    <mergeCell ref="CO13:CP13"/>
    <mergeCell ref="BT16:CG16"/>
    <mergeCell ref="CJ7:CK8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67016D-FD4C-4EF8-9009-FDF8FE8EA6F9}">
          <x14:formula1>
            <xm:f>Spieler!$A$1:$A$13</xm:f>
          </x14:formula1>
          <xm:sqref>E4:W4 E18:W18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1"/>
  <sheetViews>
    <sheetView tabSelected="1" topLeftCell="G1" workbookViewId="0">
      <selection activeCell="AA11" sqref="AA11"/>
    </sheetView>
  </sheetViews>
  <sheetFormatPr baseColWidth="10" defaultRowHeight="15" x14ac:dyDescent="0.25"/>
  <cols>
    <col min="1" max="1" width="20" style="22" customWidth="1"/>
    <col min="2" max="2" width="15.7109375" style="22" customWidth="1"/>
    <col min="3" max="3" width="3.7109375" style="23" customWidth="1"/>
    <col min="4" max="4" width="15.7109375" style="22" customWidth="1"/>
    <col min="5" max="5" width="3.7109375" style="23" customWidth="1"/>
    <col min="6" max="6" width="15.7109375" style="22" customWidth="1"/>
    <col min="7" max="7" width="3.7109375" style="23" customWidth="1"/>
    <col min="8" max="8" width="15.7109375" style="22" customWidth="1"/>
    <col min="9" max="9" width="3.7109375" style="23" customWidth="1"/>
    <col min="10" max="10" width="15.7109375" style="22" customWidth="1"/>
    <col min="11" max="11" width="3.7109375" style="23" customWidth="1"/>
    <col min="12" max="12" width="15.7109375" style="22" customWidth="1"/>
    <col min="13" max="13" width="3.7109375" style="23" customWidth="1"/>
    <col min="14" max="14" width="15.7109375" style="22" customWidth="1"/>
    <col min="15" max="15" width="3.7109375" style="23" customWidth="1"/>
    <col min="16" max="16" width="15.7109375" style="22" customWidth="1"/>
    <col min="17" max="17" width="3.7109375" style="23" customWidth="1"/>
    <col min="18" max="18" width="15.7109375" style="22" customWidth="1"/>
    <col min="19" max="19" width="3.7109375" style="23" customWidth="1"/>
    <col min="20" max="20" width="15.7109375" style="22" customWidth="1"/>
    <col min="21" max="21" width="3.7109375" style="23" customWidth="1"/>
    <col min="22" max="22" width="15.7109375" style="22" customWidth="1"/>
    <col min="23" max="23" width="3.7109375" style="23" customWidth="1"/>
    <col min="24" max="24" width="15.7109375" style="22" customWidth="1"/>
    <col min="25" max="25" width="3.7109375" style="23" customWidth="1"/>
    <col min="26" max="26" width="15.7109375" style="22" customWidth="1"/>
    <col min="27" max="27" width="3.7109375" style="22" customWidth="1"/>
    <col min="28" max="28" width="11.42578125" style="22"/>
    <col min="29" max="29" width="5.7109375" style="22" customWidth="1"/>
    <col min="30" max="16384" width="11.42578125" style="22"/>
  </cols>
  <sheetData>
    <row r="1" spans="1:27" ht="30" customHeight="1" x14ac:dyDescent="0.25">
      <c r="A1" s="27" t="s">
        <v>114</v>
      </c>
      <c r="B1" s="28" t="s">
        <v>115</v>
      </c>
      <c r="C1" s="29" t="s">
        <v>116</v>
      </c>
      <c r="D1" s="28" t="s">
        <v>117</v>
      </c>
      <c r="E1" s="29" t="s">
        <v>118</v>
      </c>
      <c r="F1" s="28" t="s">
        <v>119</v>
      </c>
      <c r="G1" s="29" t="s">
        <v>120</v>
      </c>
      <c r="H1" s="28" t="s">
        <v>121</v>
      </c>
      <c r="I1" s="29" t="s">
        <v>122</v>
      </c>
      <c r="J1" s="28" t="s">
        <v>123</v>
      </c>
      <c r="K1" s="29" t="s">
        <v>124</v>
      </c>
      <c r="L1" s="28" t="s">
        <v>125</v>
      </c>
      <c r="M1" s="29" t="s">
        <v>126</v>
      </c>
      <c r="N1" s="28" t="s">
        <v>127</v>
      </c>
      <c r="O1" s="29" t="s">
        <v>128</v>
      </c>
      <c r="P1" s="30" t="s">
        <v>129</v>
      </c>
      <c r="Q1" s="31" t="s">
        <v>130</v>
      </c>
      <c r="R1" s="30"/>
      <c r="S1" s="31"/>
      <c r="T1" s="30"/>
      <c r="U1" s="31"/>
      <c r="V1" s="30"/>
      <c r="W1" s="31"/>
      <c r="X1" s="30"/>
      <c r="Y1" s="31"/>
      <c r="Z1" s="20"/>
      <c r="AA1" s="20"/>
    </row>
    <row r="2" spans="1:27" ht="30" customHeight="1" x14ac:dyDescent="0.25">
      <c r="A2" s="27" t="s">
        <v>131</v>
      </c>
      <c r="B2" s="28"/>
      <c r="C2" s="29"/>
      <c r="D2" s="28"/>
      <c r="E2" s="29"/>
      <c r="F2" s="28"/>
      <c r="G2" s="29"/>
      <c r="H2" s="28"/>
      <c r="I2" s="31"/>
      <c r="J2" s="28"/>
      <c r="K2" s="29"/>
      <c r="L2" s="28"/>
      <c r="M2" s="29"/>
      <c r="N2" s="28"/>
      <c r="O2" s="29"/>
      <c r="P2" s="28"/>
      <c r="Q2" s="29"/>
      <c r="R2" s="30"/>
      <c r="S2" s="31"/>
      <c r="T2" s="30"/>
      <c r="U2" s="31"/>
      <c r="V2" s="30"/>
      <c r="W2" s="31"/>
      <c r="X2" s="30"/>
      <c r="Y2" s="31"/>
      <c r="Z2" s="20"/>
      <c r="AA2" s="20"/>
    </row>
    <row r="3" spans="1:27" ht="30" customHeight="1" x14ac:dyDescent="0.25">
      <c r="A3" s="27" t="s">
        <v>53</v>
      </c>
      <c r="B3" s="30" t="s">
        <v>54</v>
      </c>
      <c r="C3" s="31" t="s">
        <v>65</v>
      </c>
      <c r="D3" s="28" t="s">
        <v>55</v>
      </c>
      <c r="E3" s="29" t="s">
        <v>20</v>
      </c>
      <c r="F3" s="28" t="s">
        <v>64</v>
      </c>
      <c r="G3" s="29" t="s">
        <v>21</v>
      </c>
      <c r="H3" s="28" t="s">
        <v>56</v>
      </c>
      <c r="I3" s="29" t="s">
        <v>22</v>
      </c>
      <c r="J3" s="28" t="s">
        <v>57</v>
      </c>
      <c r="K3" s="29" t="s">
        <v>23</v>
      </c>
      <c r="L3" s="28" t="s">
        <v>62</v>
      </c>
      <c r="M3" s="29" t="s">
        <v>24</v>
      </c>
      <c r="N3" s="28" t="s">
        <v>59</v>
      </c>
      <c r="O3" s="29" t="s">
        <v>66</v>
      </c>
      <c r="P3" s="28" t="s">
        <v>60</v>
      </c>
      <c r="Q3" s="29" t="s">
        <v>25</v>
      </c>
      <c r="R3" s="32" t="s">
        <v>61</v>
      </c>
      <c r="S3" s="29" t="s">
        <v>26</v>
      </c>
      <c r="T3" s="33" t="s">
        <v>63</v>
      </c>
      <c r="U3" s="31" t="s">
        <v>67</v>
      </c>
      <c r="V3" s="33" t="s">
        <v>58</v>
      </c>
      <c r="W3" s="31" t="s">
        <v>68</v>
      </c>
      <c r="X3" s="33" t="s">
        <v>132</v>
      </c>
      <c r="Y3" s="31" t="s">
        <v>133</v>
      </c>
      <c r="Z3" s="20"/>
      <c r="AA3" s="20"/>
    </row>
    <row r="4" spans="1:27" ht="30" customHeight="1" x14ac:dyDescent="0.25">
      <c r="A4" s="27" t="s">
        <v>134</v>
      </c>
      <c r="B4" s="30" t="s">
        <v>135</v>
      </c>
      <c r="C4" s="29" t="s">
        <v>136</v>
      </c>
      <c r="D4" s="30" t="s">
        <v>137</v>
      </c>
      <c r="E4" s="29" t="s">
        <v>138</v>
      </c>
      <c r="F4" s="30" t="s">
        <v>139</v>
      </c>
      <c r="G4" s="29" t="s">
        <v>140</v>
      </c>
      <c r="H4" s="30" t="s">
        <v>141</v>
      </c>
      <c r="I4" s="29" t="s">
        <v>142</v>
      </c>
      <c r="J4" s="30" t="s">
        <v>143</v>
      </c>
      <c r="K4" s="29" t="s">
        <v>144</v>
      </c>
      <c r="L4" s="28" t="s">
        <v>145</v>
      </c>
      <c r="M4" s="29" t="s">
        <v>146</v>
      </c>
      <c r="N4" s="30" t="s">
        <v>147</v>
      </c>
      <c r="O4" s="29" t="s">
        <v>148</v>
      </c>
      <c r="P4" s="30" t="s">
        <v>149</v>
      </c>
      <c r="Q4" s="31" t="s">
        <v>150</v>
      </c>
      <c r="R4" s="30"/>
      <c r="S4" s="31"/>
      <c r="T4" s="30"/>
      <c r="U4" s="31"/>
      <c r="V4" s="30"/>
      <c r="W4" s="31"/>
      <c r="X4" s="30"/>
      <c r="Y4" s="31"/>
      <c r="Z4" s="20"/>
      <c r="AA4" s="20"/>
    </row>
    <row r="5" spans="1:27" ht="30" customHeight="1" x14ac:dyDescent="0.25">
      <c r="A5" s="27" t="s">
        <v>38</v>
      </c>
      <c r="B5" s="28" t="s">
        <v>39</v>
      </c>
      <c r="C5" s="29" t="s">
        <v>76</v>
      </c>
      <c r="D5" s="28" t="s">
        <v>69</v>
      </c>
      <c r="E5" s="29" t="s">
        <v>151</v>
      </c>
      <c r="F5" s="28" t="s">
        <v>70</v>
      </c>
      <c r="G5" s="29" t="s">
        <v>31</v>
      </c>
      <c r="H5" s="30" t="s">
        <v>71</v>
      </c>
      <c r="I5" s="29" t="s">
        <v>32</v>
      </c>
      <c r="J5" s="28" t="s">
        <v>72</v>
      </c>
      <c r="K5" s="29" t="s">
        <v>33</v>
      </c>
      <c r="L5" s="28" t="s">
        <v>73</v>
      </c>
      <c r="M5" s="29" t="s">
        <v>34</v>
      </c>
      <c r="N5" s="28" t="s">
        <v>41</v>
      </c>
      <c r="O5" s="29" t="s">
        <v>35</v>
      </c>
      <c r="P5" s="28" t="s">
        <v>40</v>
      </c>
      <c r="Q5" s="29" t="s">
        <v>36</v>
      </c>
      <c r="R5" s="30" t="s">
        <v>42</v>
      </c>
      <c r="S5" s="29" t="s">
        <v>37</v>
      </c>
      <c r="T5" s="30" t="s">
        <v>74</v>
      </c>
      <c r="U5" s="31" t="s">
        <v>78</v>
      </c>
      <c r="V5" s="30" t="s">
        <v>75</v>
      </c>
      <c r="W5" s="31" t="s">
        <v>79</v>
      </c>
      <c r="Z5" s="20"/>
      <c r="AA5" s="20"/>
    </row>
    <row r="6" spans="1:27" ht="30" customHeight="1" x14ac:dyDescent="0.25">
      <c r="A6" s="27" t="s">
        <v>43</v>
      </c>
      <c r="B6" s="28" t="s">
        <v>47</v>
      </c>
      <c r="C6" s="29" t="s">
        <v>82</v>
      </c>
      <c r="D6" s="28" t="s">
        <v>45</v>
      </c>
      <c r="E6" s="29" t="s">
        <v>83</v>
      </c>
      <c r="F6" s="28" t="s">
        <v>49</v>
      </c>
      <c r="G6" s="29" t="s">
        <v>84</v>
      </c>
      <c r="H6" s="28" t="s">
        <v>50</v>
      </c>
      <c r="I6" s="29" t="s">
        <v>85</v>
      </c>
      <c r="J6" s="28" t="s">
        <v>51</v>
      </c>
      <c r="K6" s="29" t="s">
        <v>86</v>
      </c>
      <c r="L6" s="28" t="s">
        <v>52</v>
      </c>
      <c r="M6" s="29" t="s">
        <v>87</v>
      </c>
      <c r="N6" s="28" t="s">
        <v>44</v>
      </c>
      <c r="O6" s="29" t="s">
        <v>88</v>
      </c>
      <c r="P6" s="28" t="s">
        <v>80</v>
      </c>
      <c r="Q6" s="29" t="s">
        <v>27</v>
      </c>
      <c r="R6" s="28" t="s">
        <v>46</v>
      </c>
      <c r="S6" s="29" t="s">
        <v>28</v>
      </c>
      <c r="T6" s="28" t="s">
        <v>48</v>
      </c>
      <c r="U6" s="31" t="s">
        <v>29</v>
      </c>
      <c r="V6" s="30" t="s">
        <v>81</v>
      </c>
      <c r="W6" s="31" t="s">
        <v>30</v>
      </c>
      <c r="X6" s="30" t="s">
        <v>111</v>
      </c>
      <c r="Y6" s="31" t="s">
        <v>152</v>
      </c>
      <c r="Z6" s="20"/>
      <c r="AA6" s="20"/>
    </row>
    <row r="7" spans="1:27" ht="30" customHeight="1" x14ac:dyDescent="0.25">
      <c r="A7" s="27" t="s">
        <v>153</v>
      </c>
      <c r="B7" s="33" t="s">
        <v>154</v>
      </c>
      <c r="C7" s="31" t="s">
        <v>155</v>
      </c>
      <c r="D7" s="32" t="s">
        <v>156</v>
      </c>
      <c r="E7" s="29" t="s">
        <v>157</v>
      </c>
      <c r="F7" s="32" t="s">
        <v>158</v>
      </c>
      <c r="G7" s="29" t="s">
        <v>159</v>
      </c>
      <c r="H7" s="32" t="s">
        <v>160</v>
      </c>
      <c r="I7" s="29" t="s">
        <v>161</v>
      </c>
      <c r="J7" s="32" t="s">
        <v>162</v>
      </c>
      <c r="K7" s="29" t="s">
        <v>163</v>
      </c>
      <c r="L7" s="32" t="s">
        <v>164</v>
      </c>
      <c r="M7" s="29" t="s">
        <v>165</v>
      </c>
      <c r="N7" s="32" t="s">
        <v>166</v>
      </c>
      <c r="O7" s="29" t="s">
        <v>167</v>
      </c>
      <c r="P7" s="32" t="s">
        <v>168</v>
      </c>
      <c r="Q7" s="29">
        <v>107</v>
      </c>
      <c r="R7" s="30" t="s">
        <v>169</v>
      </c>
      <c r="S7" s="31">
        <v>257</v>
      </c>
      <c r="T7" s="30"/>
      <c r="U7" s="31"/>
      <c r="V7" s="30"/>
      <c r="W7" s="31"/>
      <c r="X7" s="30"/>
      <c r="Y7" s="31"/>
      <c r="Z7" s="20"/>
      <c r="AA7" s="20"/>
    </row>
    <row r="8" spans="1:27" ht="30" customHeight="1" x14ac:dyDescent="0.25">
      <c r="A8" s="27" t="s">
        <v>89</v>
      </c>
      <c r="B8" s="30" t="s">
        <v>90</v>
      </c>
      <c r="C8" s="29" t="s">
        <v>77</v>
      </c>
      <c r="D8" s="30" t="s">
        <v>91</v>
      </c>
      <c r="E8" s="29" t="s">
        <v>100</v>
      </c>
      <c r="F8" s="28" t="s">
        <v>92</v>
      </c>
      <c r="G8" s="29" t="s">
        <v>101</v>
      </c>
      <c r="H8" s="28" t="s">
        <v>93</v>
      </c>
      <c r="I8" s="29" t="s">
        <v>102</v>
      </c>
      <c r="J8" s="30" t="s">
        <v>94</v>
      </c>
      <c r="K8" s="29" t="s">
        <v>103</v>
      </c>
      <c r="L8" s="30" t="s">
        <v>95</v>
      </c>
      <c r="M8" s="29" t="s">
        <v>104</v>
      </c>
      <c r="N8" s="28" t="s">
        <v>96</v>
      </c>
      <c r="O8" s="29" t="s">
        <v>105</v>
      </c>
      <c r="P8" s="30" t="s">
        <v>97</v>
      </c>
      <c r="Q8" s="31" t="s">
        <v>106</v>
      </c>
      <c r="R8" s="30" t="s">
        <v>98</v>
      </c>
      <c r="S8" s="31" t="s">
        <v>107</v>
      </c>
      <c r="T8" s="30" t="s">
        <v>99</v>
      </c>
      <c r="U8" s="31" t="s">
        <v>108</v>
      </c>
      <c r="V8" s="30" t="s">
        <v>112</v>
      </c>
      <c r="W8" s="31" t="s">
        <v>113</v>
      </c>
      <c r="Z8" s="20"/>
      <c r="AA8" s="20"/>
    </row>
    <row r="9" spans="1:27" ht="30" customHeight="1" x14ac:dyDescent="0.25">
      <c r="A9" s="27" t="s">
        <v>170</v>
      </c>
      <c r="B9" s="28" t="s">
        <v>171</v>
      </c>
      <c r="C9" s="29" t="s">
        <v>172</v>
      </c>
      <c r="D9" s="28" t="s">
        <v>173</v>
      </c>
      <c r="E9" s="29" t="s">
        <v>174</v>
      </c>
      <c r="F9" s="28" t="s">
        <v>175</v>
      </c>
      <c r="G9" s="29" t="s">
        <v>176</v>
      </c>
      <c r="H9" s="28" t="s">
        <v>177</v>
      </c>
      <c r="I9" s="29" t="s">
        <v>178</v>
      </c>
      <c r="J9" s="28" t="s">
        <v>179</v>
      </c>
      <c r="K9" s="29" t="s">
        <v>180</v>
      </c>
      <c r="L9" s="28" t="s">
        <v>181</v>
      </c>
      <c r="M9" s="29" t="s">
        <v>182</v>
      </c>
      <c r="N9" s="28" t="s">
        <v>183</v>
      </c>
      <c r="O9" s="29" t="s">
        <v>184</v>
      </c>
      <c r="P9" s="28"/>
      <c r="Q9" s="29"/>
      <c r="R9" s="28"/>
      <c r="S9" s="29"/>
      <c r="T9" s="30"/>
      <c r="U9" s="31"/>
      <c r="V9" s="30"/>
      <c r="W9" s="31"/>
      <c r="X9" s="30"/>
      <c r="Y9" s="31"/>
      <c r="Z9" s="20"/>
      <c r="AA9" s="20"/>
    </row>
    <row r="10" spans="1:27" ht="30" customHeight="1" x14ac:dyDescent="0.25">
      <c r="A10" s="27" t="s">
        <v>185</v>
      </c>
      <c r="B10" s="28" t="s">
        <v>186</v>
      </c>
      <c r="C10" s="31" t="s">
        <v>187</v>
      </c>
      <c r="D10" s="28" t="s">
        <v>188</v>
      </c>
      <c r="E10" s="29" t="s">
        <v>189</v>
      </c>
      <c r="F10" s="28" t="s">
        <v>190</v>
      </c>
      <c r="G10" s="29" t="s">
        <v>191</v>
      </c>
      <c r="H10" s="28" t="s">
        <v>192</v>
      </c>
      <c r="I10" s="29" t="s">
        <v>193</v>
      </c>
      <c r="J10" s="28" t="s">
        <v>194</v>
      </c>
      <c r="K10" s="29" t="s">
        <v>195</v>
      </c>
      <c r="L10" s="28" t="s">
        <v>196</v>
      </c>
      <c r="M10" s="29" t="s">
        <v>197</v>
      </c>
      <c r="N10" s="28" t="s">
        <v>198</v>
      </c>
      <c r="O10" s="29" t="s">
        <v>199</v>
      </c>
      <c r="P10" s="28" t="s">
        <v>200</v>
      </c>
      <c r="Q10" s="29" t="s">
        <v>201</v>
      </c>
      <c r="R10" s="28" t="s">
        <v>202</v>
      </c>
      <c r="S10" s="29" t="s">
        <v>203</v>
      </c>
      <c r="V10" s="30"/>
      <c r="W10" s="31"/>
      <c r="X10" s="30"/>
      <c r="Y10" s="31"/>
      <c r="Z10" s="20"/>
      <c r="AA10" s="20"/>
    </row>
    <row r="11" spans="1:27" ht="30" customHeight="1" x14ac:dyDescent="0.25">
      <c r="A11" s="27" t="s">
        <v>204</v>
      </c>
      <c r="B11" s="22" t="s">
        <v>219</v>
      </c>
      <c r="C11" s="23" t="s">
        <v>220</v>
      </c>
      <c r="D11" s="28" t="s">
        <v>205</v>
      </c>
      <c r="E11" s="29" t="s">
        <v>206</v>
      </c>
      <c r="F11" s="28" t="s">
        <v>207</v>
      </c>
      <c r="G11" s="29" t="s">
        <v>208</v>
      </c>
      <c r="H11" s="28" t="s">
        <v>209</v>
      </c>
      <c r="I11" s="29" t="s">
        <v>210</v>
      </c>
      <c r="J11" s="28" t="s">
        <v>211</v>
      </c>
      <c r="K11" s="29" t="s">
        <v>212</v>
      </c>
      <c r="L11" s="28" t="s">
        <v>213</v>
      </c>
      <c r="M11" s="29" t="s">
        <v>214</v>
      </c>
      <c r="N11" s="28" t="s">
        <v>215</v>
      </c>
      <c r="O11" s="29" t="s">
        <v>216</v>
      </c>
      <c r="P11" s="28" t="s">
        <v>217</v>
      </c>
      <c r="Q11" s="31" t="s">
        <v>218</v>
      </c>
      <c r="R11" s="28"/>
      <c r="S11" s="29"/>
      <c r="T11" s="30"/>
      <c r="U11" s="31"/>
      <c r="V11" s="30"/>
      <c r="W11" s="31"/>
      <c r="X11" s="30"/>
      <c r="Y11" s="31"/>
      <c r="Z11" s="20"/>
      <c r="AA11" s="20"/>
    </row>
    <row r="12" spans="1:27" ht="30" customHeight="1" x14ac:dyDescent="0.25">
      <c r="A12" s="17" t="s">
        <v>221</v>
      </c>
      <c r="B12" s="18" t="s">
        <v>222</v>
      </c>
      <c r="C12" s="19" t="s">
        <v>223</v>
      </c>
      <c r="D12" s="22" t="s">
        <v>224</v>
      </c>
      <c r="E12" s="19" t="s">
        <v>225</v>
      </c>
      <c r="F12" s="18" t="s">
        <v>226</v>
      </c>
      <c r="G12" s="19" t="s">
        <v>227</v>
      </c>
      <c r="H12" s="18" t="s">
        <v>228</v>
      </c>
      <c r="I12" s="19" t="s">
        <v>229</v>
      </c>
      <c r="J12" s="18" t="s">
        <v>230</v>
      </c>
      <c r="K12" s="19" t="s">
        <v>231</v>
      </c>
      <c r="L12" s="18" t="s">
        <v>232</v>
      </c>
      <c r="M12" s="19" t="s">
        <v>233</v>
      </c>
      <c r="N12" s="18" t="s">
        <v>234</v>
      </c>
      <c r="O12" s="19" t="s">
        <v>235</v>
      </c>
      <c r="P12" s="18" t="s">
        <v>236</v>
      </c>
      <c r="Q12" s="19" t="s">
        <v>237</v>
      </c>
      <c r="R12" s="18" t="s">
        <v>238</v>
      </c>
      <c r="S12" s="19" t="s">
        <v>239</v>
      </c>
      <c r="T12" s="25"/>
      <c r="U12" s="21"/>
      <c r="V12" s="20"/>
      <c r="W12" s="21"/>
      <c r="X12" s="20"/>
      <c r="Y12" s="21"/>
      <c r="Z12" s="20"/>
      <c r="AA12" s="20"/>
    </row>
    <row r="13" spans="1:27" ht="15" customHeight="1" x14ac:dyDescent="0.25">
      <c r="A13" s="17"/>
      <c r="E13" s="19"/>
      <c r="H13" s="24"/>
      <c r="I13" s="19"/>
      <c r="J13" s="24"/>
      <c r="K13" s="19"/>
      <c r="M13" s="19"/>
      <c r="O13" s="19"/>
      <c r="P13" s="18"/>
      <c r="Q13" s="19"/>
      <c r="R13" s="25"/>
      <c r="S13" s="21"/>
      <c r="T13" s="20"/>
      <c r="U13" s="21"/>
      <c r="V13" s="20"/>
      <c r="W13" s="21"/>
      <c r="X13" s="20"/>
      <c r="Y13" s="21"/>
      <c r="Z13" s="20"/>
      <c r="AA13" s="20"/>
    </row>
    <row r="14" spans="1:27" ht="15" customHeight="1" x14ac:dyDescent="0.25">
      <c r="A14" s="17"/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20"/>
      <c r="W14" s="21"/>
      <c r="X14" s="20"/>
      <c r="Y14" s="21"/>
      <c r="Z14" s="20"/>
      <c r="AA14" s="20"/>
    </row>
    <row r="15" spans="1:27" ht="15" customHeight="1" x14ac:dyDescent="0.25">
      <c r="A15" s="17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20"/>
      <c r="AA15" s="20"/>
    </row>
    <row r="16" spans="1:27" ht="15" customHeight="1" x14ac:dyDescent="0.25">
      <c r="A16" s="17"/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19"/>
      <c r="X16" s="20"/>
      <c r="Y16" s="21"/>
      <c r="Z16" s="20"/>
      <c r="AA16" s="20"/>
    </row>
    <row r="17" spans="1:28" ht="15" customHeight="1" x14ac:dyDescent="0.25">
      <c r="A17" s="17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20"/>
      <c r="W17" s="21"/>
      <c r="X17" s="20"/>
      <c r="Y17" s="21"/>
      <c r="Z17" s="20"/>
      <c r="AA17" s="20"/>
    </row>
    <row r="18" spans="1:28" ht="15" customHeight="1" x14ac:dyDescent="0.25">
      <c r="A18" s="17"/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0"/>
      <c r="S18" s="21"/>
      <c r="T18" s="20"/>
      <c r="U18" s="21"/>
      <c r="V18" s="20"/>
      <c r="W18" s="21"/>
      <c r="X18" s="20"/>
      <c r="Y18" s="21"/>
      <c r="Z18" s="20"/>
      <c r="AA18" s="20"/>
    </row>
    <row r="19" spans="1:28" ht="15" customHeight="1" x14ac:dyDescent="0.25">
      <c r="A19" s="17"/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0"/>
    </row>
    <row r="20" spans="1:28" ht="15" customHeight="1" x14ac:dyDescent="0.25">
      <c r="A20" s="17"/>
      <c r="B20" s="18"/>
      <c r="C20" s="19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24"/>
      <c r="AB20" s="25"/>
    </row>
    <row r="21" spans="1:28" ht="15" customHeight="1" x14ac:dyDescent="0.25">
      <c r="A21" s="17"/>
      <c r="B21" s="18"/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24"/>
    </row>
    <row r="22" spans="1:28" ht="15" customHeight="1" x14ac:dyDescent="0.25">
      <c r="A22" s="17"/>
      <c r="B22" s="18"/>
      <c r="C22" s="19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20"/>
      <c r="U22" s="21"/>
      <c r="V22" s="20"/>
      <c r="W22" s="21"/>
      <c r="X22" s="20"/>
      <c r="Y22" s="21"/>
      <c r="Z22" s="20"/>
      <c r="AA22" s="20"/>
    </row>
    <row r="23" spans="1:28" ht="15" customHeight="1" x14ac:dyDescent="0.25">
      <c r="A23" s="17"/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20"/>
      <c r="U23" s="21"/>
      <c r="V23" s="20"/>
      <c r="W23" s="21"/>
      <c r="X23" s="20"/>
      <c r="Y23" s="21"/>
      <c r="Z23" s="20"/>
      <c r="AA23" s="20"/>
    </row>
    <row r="24" spans="1:28" ht="15" customHeight="1" x14ac:dyDescent="0.25">
      <c r="A24" s="17"/>
      <c r="B24" s="18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0"/>
    </row>
    <row r="25" spans="1:28" ht="15" customHeight="1" x14ac:dyDescent="0.25">
      <c r="A25" s="17"/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9"/>
      <c r="P25" s="18"/>
      <c r="Q25" s="19"/>
      <c r="R25" s="25"/>
      <c r="S25" s="21"/>
      <c r="T25" s="20"/>
      <c r="U25" s="21"/>
      <c r="V25" s="20"/>
      <c r="W25" s="21"/>
      <c r="X25" s="20"/>
      <c r="Y25" s="21"/>
      <c r="Z25" s="20"/>
      <c r="AA25" s="20"/>
    </row>
    <row r="26" spans="1:28" ht="15" customHeight="1" x14ac:dyDescent="0.25">
      <c r="A26" s="17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20"/>
      <c r="S26" s="21"/>
      <c r="T26" s="20"/>
      <c r="U26" s="21"/>
      <c r="V26" s="20"/>
      <c r="W26" s="21"/>
      <c r="X26" s="20"/>
      <c r="Y26" s="21"/>
      <c r="Z26" s="20"/>
      <c r="AA26" s="20"/>
    </row>
    <row r="27" spans="1:28" ht="15" customHeight="1" x14ac:dyDescent="0.25">
      <c r="A27" s="17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9"/>
      <c r="P27" s="18"/>
      <c r="Q27" s="19"/>
      <c r="R27" s="18"/>
      <c r="S27" s="19"/>
      <c r="T27" s="20"/>
      <c r="U27" s="21"/>
      <c r="V27" s="20"/>
      <c r="W27" s="21"/>
      <c r="X27" s="20"/>
      <c r="Y27" s="21"/>
      <c r="Z27" s="20"/>
      <c r="AA27" s="20"/>
    </row>
    <row r="28" spans="1:28" x14ac:dyDescent="0.25">
      <c r="A28" s="26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0"/>
    </row>
    <row r="29" spans="1:28" x14ac:dyDescent="0.25">
      <c r="A29" s="26"/>
    </row>
    <row r="30" spans="1:28" x14ac:dyDescent="0.25">
      <c r="A30" s="26"/>
    </row>
    <row r="31" spans="1:28" x14ac:dyDescent="0.25">
      <c r="A31" s="26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Spieler</vt:lpstr>
    </vt:vector>
  </TitlesOfParts>
  <Company>EADS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Andreas (External)</dc:creator>
  <cp:lastModifiedBy>Wolfgang Rohs</cp:lastModifiedBy>
  <cp:lastPrinted>2023-02-14T11:46:14Z</cp:lastPrinted>
  <dcterms:created xsi:type="dcterms:W3CDTF">2016-10-18T20:57:18Z</dcterms:created>
  <dcterms:modified xsi:type="dcterms:W3CDTF">2024-03-12T17:45:39Z</dcterms:modified>
</cp:coreProperties>
</file>